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95" windowWidth="15135" windowHeight="5580" tabRatio="833" activeTab="0"/>
  </bookViews>
  <sheets>
    <sheet name="SSI GT komb. in sam." sheetId="1" r:id="rId1"/>
    <sheet name="GT SSI staro" sheetId="2" r:id="rId2"/>
  </sheets>
  <definedNames/>
  <calcPr fullCalcOnLoad="1"/>
</workbook>
</file>

<file path=xl/sharedStrings.xml><?xml version="1.0" encoding="utf-8"?>
<sst xmlns="http://schemas.openxmlformats.org/spreadsheetml/2006/main" count="171" uniqueCount="89">
  <si>
    <t>1. letnik</t>
  </si>
  <si>
    <t>2. letnik</t>
  </si>
  <si>
    <t>SKUPNO</t>
  </si>
  <si>
    <t>P R E D M E T I</t>
  </si>
  <si>
    <t>št. ur na</t>
  </si>
  <si>
    <t>št. ur. v</t>
  </si>
  <si>
    <t>teden</t>
  </si>
  <si>
    <t>leto</t>
  </si>
  <si>
    <t>A - Splošno-izobraževalni predmeti</t>
  </si>
  <si>
    <t>Slovenščina</t>
  </si>
  <si>
    <t>Matematika</t>
  </si>
  <si>
    <t>Športna vzgoja</t>
  </si>
  <si>
    <t>Skupaj A</t>
  </si>
  <si>
    <t>B - Strokovni moduli</t>
  </si>
  <si>
    <t>Skupaj B</t>
  </si>
  <si>
    <t>Skupaj A+B</t>
  </si>
  <si>
    <t>od tega praktični pouk</t>
  </si>
  <si>
    <t>E - Odprti kurikul</t>
  </si>
  <si>
    <t>Skupaj E</t>
  </si>
  <si>
    <t>Št. tednov pouka</t>
  </si>
  <si>
    <t>Št. tednov PUD</t>
  </si>
  <si>
    <t>Št. tednov interesnih dejavnosti</t>
  </si>
  <si>
    <t>Skupno število tednov izobraževanja</t>
  </si>
  <si>
    <t>3. letnik</t>
  </si>
  <si>
    <t>Tuji jezik</t>
  </si>
  <si>
    <t>Umetnost</t>
  </si>
  <si>
    <t>C - Praktično izobraževanje v šoli</t>
  </si>
  <si>
    <t>programu</t>
  </si>
  <si>
    <t>4. letnik</t>
  </si>
  <si>
    <t>Zgodovina</t>
  </si>
  <si>
    <t>Geografija/</t>
  </si>
  <si>
    <t>Sociologija/Psihologija</t>
  </si>
  <si>
    <t>Fizika</t>
  </si>
  <si>
    <t>Kemija</t>
  </si>
  <si>
    <t>KT</t>
  </si>
  <si>
    <t>skupno</t>
  </si>
  <si>
    <t>št. ur</t>
  </si>
  <si>
    <t>MŠŠ</t>
  </si>
  <si>
    <t>PRS - PRA</t>
  </si>
  <si>
    <t xml:space="preserve">Kreditne </t>
  </si>
  <si>
    <t>točke</t>
  </si>
  <si>
    <t>PIO - Poslovanje in organizacija</t>
  </si>
  <si>
    <t>tedni</t>
  </si>
  <si>
    <t>STA - Stavbarstvo</t>
  </si>
  <si>
    <t>STA - PRA</t>
  </si>
  <si>
    <t>GIO - Gradbeno inženirski objekti</t>
  </si>
  <si>
    <t>GIO- VAJE</t>
  </si>
  <si>
    <t>GME - Gradbena mehanika</t>
  </si>
  <si>
    <t>GME- VAJE</t>
  </si>
  <si>
    <t>KIP - VAJE</t>
  </si>
  <si>
    <t>KIP - PRA</t>
  </si>
  <si>
    <t>OPR - OSNOVE PROJEKTIRANJA</t>
  </si>
  <si>
    <t>OPR - PRA</t>
  </si>
  <si>
    <t>OPR - VAJE</t>
  </si>
  <si>
    <t>PVD - Priprava in vodenje gradbenih del</t>
  </si>
  <si>
    <t>PVD - PRA</t>
  </si>
  <si>
    <t>MTG - Matematika v gradbeništvu</t>
  </si>
  <si>
    <t>MEH - Mehanika</t>
  </si>
  <si>
    <t>PRN Projektna naloga</t>
  </si>
  <si>
    <t>MEH - PRA</t>
  </si>
  <si>
    <t>PRN - PRA</t>
  </si>
  <si>
    <t>MEH - VAJE</t>
  </si>
  <si>
    <t>NLG - Nizkoenergijska in lesena gradnja</t>
  </si>
  <si>
    <t>NLG - VAJE</t>
  </si>
  <si>
    <t>skupaj vaj</t>
  </si>
  <si>
    <t>skupaj PRA</t>
  </si>
  <si>
    <t>Skupaj tedensko ur in skupaj A,B in E</t>
  </si>
  <si>
    <t>razlika ur zaradu trednov pouka</t>
  </si>
  <si>
    <t>GED - Geodezija v gradbeništvu</t>
  </si>
  <si>
    <t>GED - PRA</t>
  </si>
  <si>
    <t>PRAKTIČNO USPOSABLJANJE pri delodajalcu</t>
  </si>
  <si>
    <t>INTERESNE DEJAVNOSTI</t>
  </si>
  <si>
    <t>POM - Izdelek in zagovor</t>
  </si>
  <si>
    <t>KREDITNE TOČKE brez PRA v šoli</t>
  </si>
  <si>
    <t>te točke so že zajete v predmetih</t>
  </si>
  <si>
    <t>še za 2 uri na teden imamo neporabljenih ur</t>
  </si>
  <si>
    <t>GRADBENI TEHNIK - KOMBINIRAN ODDELEK</t>
  </si>
  <si>
    <t>Kal . Kalkulacije</t>
  </si>
  <si>
    <t>PRS - projektiranje stavb</t>
  </si>
  <si>
    <t>ZEM - železnice in mostovi</t>
  </si>
  <si>
    <t>ZEM - PRA</t>
  </si>
  <si>
    <t>KAL -Kalkulacije</t>
  </si>
  <si>
    <t>KAL - PRA</t>
  </si>
  <si>
    <t>KAL - VAJE</t>
  </si>
  <si>
    <t>TDM - 3D modeliranje stavb</t>
  </si>
  <si>
    <t>TDM - PRA</t>
  </si>
  <si>
    <t>MATg - Matematika v gradbeništvu</t>
  </si>
  <si>
    <t>Tuji jezik - angleščina</t>
  </si>
  <si>
    <t>SSI program GRADBENI TEHNIK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</si>
</sst>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9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10"/>
      <color indexed="48"/>
      <name val="Arial"/>
      <family val="2"/>
    </font>
    <font>
      <i/>
      <sz val="10"/>
      <color indexed="48"/>
      <name val="Arial"/>
      <family val="2"/>
    </font>
    <font>
      <sz val="10"/>
      <color indexed="57"/>
      <name val="Arial"/>
      <family val="2"/>
    </font>
    <font>
      <sz val="10"/>
      <color indexed="61"/>
      <name val="Arial"/>
      <family val="2"/>
    </font>
    <font>
      <sz val="10"/>
      <color indexed="52"/>
      <name val="Arial"/>
      <family val="2"/>
    </font>
    <font>
      <sz val="10"/>
      <color indexed="14"/>
      <name val="Arial"/>
      <family val="2"/>
    </font>
    <font>
      <i/>
      <sz val="10"/>
      <color indexed="14"/>
      <name val="Arial"/>
      <family val="2"/>
    </font>
    <font>
      <i/>
      <sz val="10"/>
      <color indexed="49"/>
      <name val="Arial"/>
      <family val="2"/>
    </font>
    <font>
      <sz val="10"/>
      <color indexed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3" fillId="0" borderId="6" applyNumberFormat="0" applyFill="0" applyAlignment="0" applyProtection="0"/>
    <xf numFmtId="0" fontId="54" fillId="30" borderId="7" applyNumberFormat="0" applyAlignment="0" applyProtection="0"/>
    <xf numFmtId="0" fontId="55" fillId="21" borderId="8" applyNumberFormat="0" applyAlignment="0" applyProtection="0"/>
    <xf numFmtId="0" fontId="5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8" applyNumberFormat="0" applyAlignment="0" applyProtection="0"/>
    <xf numFmtId="0" fontId="58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172" fontId="11" fillId="0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172" fontId="11" fillId="0" borderId="14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172" fontId="4" fillId="0" borderId="16" xfId="0" applyNumberFormat="1" applyFont="1" applyFill="1" applyBorder="1" applyAlignment="1">
      <alignment horizontal="center"/>
    </xf>
    <xf numFmtId="172" fontId="12" fillId="0" borderId="16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" fontId="4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72" fontId="0" fillId="0" borderId="12" xfId="0" applyNumberFormat="1" applyFont="1" applyFill="1" applyBorder="1" applyAlignment="1">
      <alignment horizontal="center"/>
    </xf>
    <xf numFmtId="172" fontId="0" fillId="0" borderId="14" xfId="0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13" fillId="0" borderId="14" xfId="0" applyNumberFormat="1" applyFont="1" applyFill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" fontId="0" fillId="0" borderId="0" xfId="0" applyNumberFormat="1" applyFont="1" applyFill="1" applyBorder="1" applyAlignment="1">
      <alignment horizontal="center"/>
    </xf>
    <xf numFmtId="172" fontId="4" fillId="0" borderId="17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1" fontId="0" fillId="0" borderId="0" xfId="0" applyNumberFormat="1" applyFont="1" applyAlignment="1">
      <alignment horizontal="center"/>
    </xf>
    <xf numFmtId="172" fontId="11" fillId="0" borderId="19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20" xfId="0" applyFont="1" applyBorder="1" applyAlignment="1">
      <alignment/>
    </xf>
    <xf numFmtId="0" fontId="4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7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25" xfId="0" applyFont="1" applyBorder="1" applyAlignment="1">
      <alignment horizontal="centerContinuous"/>
    </xf>
    <xf numFmtId="0" fontId="7" fillId="0" borderId="26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172" fontId="11" fillId="0" borderId="13" xfId="0" applyNumberFormat="1" applyFont="1" applyFill="1" applyBorder="1" applyAlignment="1">
      <alignment horizontal="center"/>
    </xf>
    <xf numFmtId="172" fontId="11" fillId="0" borderId="15" xfId="0" applyNumberFormat="1" applyFont="1" applyFill="1" applyBorder="1" applyAlignment="1">
      <alignment horizontal="center"/>
    </xf>
    <xf numFmtId="0" fontId="12" fillId="0" borderId="31" xfId="0" applyFont="1" applyBorder="1" applyAlignment="1">
      <alignment/>
    </xf>
    <xf numFmtId="172" fontId="12" fillId="0" borderId="17" xfId="0" applyNumberFormat="1" applyFont="1" applyFill="1" applyBorder="1" applyAlignment="1">
      <alignment horizontal="center"/>
    </xf>
    <xf numFmtId="172" fontId="13" fillId="0" borderId="15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172" fontId="4" fillId="0" borderId="15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/>
    </xf>
    <xf numFmtId="172" fontId="0" fillId="0" borderId="32" xfId="0" applyNumberFormat="1" applyFont="1" applyFill="1" applyBorder="1" applyAlignment="1">
      <alignment horizontal="center"/>
    </xf>
    <xf numFmtId="172" fontId="11" fillId="0" borderId="33" xfId="0" applyNumberFormat="1" applyFont="1" applyFill="1" applyBorder="1" applyAlignment="1">
      <alignment horizontal="center"/>
    </xf>
    <xf numFmtId="172" fontId="11" fillId="0" borderId="34" xfId="0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72" fontId="11" fillId="0" borderId="12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1" fontId="0" fillId="0" borderId="25" xfId="0" applyNumberFormat="1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172" fontId="4" fillId="0" borderId="36" xfId="0" applyNumberFormat="1" applyFont="1" applyFill="1" applyBorder="1" applyAlignment="1">
      <alignment horizontal="center"/>
    </xf>
    <xf numFmtId="172" fontId="12" fillId="0" borderId="33" xfId="0" applyNumberFormat="1" applyFont="1" applyFill="1" applyBorder="1" applyAlignment="1">
      <alignment horizontal="center"/>
    </xf>
    <xf numFmtId="172" fontId="4" fillId="0" borderId="32" xfId="0" applyNumberFormat="1" applyFont="1" applyFill="1" applyBorder="1" applyAlignment="1">
      <alignment horizontal="center"/>
    </xf>
    <xf numFmtId="172" fontId="12" fillId="0" borderId="34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1" fontId="12" fillId="0" borderId="17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72" fontId="12" fillId="0" borderId="38" xfId="0" applyNumberFormat="1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172" fontId="4" fillId="0" borderId="37" xfId="0" applyNumberFormat="1" applyFont="1" applyFill="1" applyBorder="1" applyAlignment="1">
      <alignment horizontal="center"/>
    </xf>
    <xf numFmtId="172" fontId="4" fillId="0" borderId="38" xfId="0" applyNumberFormat="1" applyFont="1" applyFill="1" applyBorder="1" applyAlignment="1">
      <alignment horizontal="center"/>
    </xf>
    <xf numFmtId="172" fontId="5" fillId="0" borderId="39" xfId="0" applyNumberFormat="1" applyFont="1" applyFill="1" applyBorder="1" applyAlignment="1">
      <alignment horizontal="center"/>
    </xf>
    <xf numFmtId="172" fontId="13" fillId="0" borderId="39" xfId="0" applyNumberFormat="1" applyFont="1" applyFill="1" applyBorder="1" applyAlignment="1">
      <alignment horizontal="center"/>
    </xf>
    <xf numFmtId="172" fontId="5" fillId="0" borderId="39" xfId="0" applyNumberFormat="1" applyFont="1" applyFill="1" applyBorder="1" applyAlignment="1">
      <alignment horizontal="center"/>
    </xf>
    <xf numFmtId="172" fontId="13" fillId="0" borderId="39" xfId="0" applyNumberFormat="1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172" fontId="13" fillId="0" borderId="15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172" fontId="0" fillId="0" borderId="19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15" fillId="0" borderId="11" xfId="0" applyFont="1" applyBorder="1" applyAlignment="1">
      <alignment/>
    </xf>
    <xf numFmtId="172" fontId="16" fillId="0" borderId="14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172" fontId="15" fillId="0" borderId="14" xfId="0" applyNumberFormat="1" applyFont="1" applyFill="1" applyBorder="1" applyAlignment="1">
      <alignment horizontal="center"/>
    </xf>
    <xf numFmtId="172" fontId="5" fillId="0" borderId="19" xfId="0" applyNumberFormat="1" applyFont="1" applyFill="1" applyBorder="1" applyAlignment="1">
      <alignment horizontal="center"/>
    </xf>
    <xf numFmtId="172" fontId="13" fillId="0" borderId="19" xfId="0" applyNumberFormat="1" applyFont="1" applyFill="1" applyBorder="1" applyAlignment="1">
      <alignment horizontal="center"/>
    </xf>
    <xf numFmtId="172" fontId="15" fillId="0" borderId="14" xfId="0" applyNumberFormat="1" applyFont="1" applyBorder="1" applyAlignment="1">
      <alignment horizontal="center"/>
    </xf>
    <xf numFmtId="0" fontId="5" fillId="0" borderId="45" xfId="0" applyFont="1" applyFill="1" applyBorder="1" applyAlignment="1">
      <alignment/>
    </xf>
    <xf numFmtId="172" fontId="16" fillId="0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5" fillId="33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172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172" fontId="13" fillId="0" borderId="42" xfId="0" applyNumberFormat="1" applyFont="1" applyFill="1" applyBorder="1" applyAlignment="1">
      <alignment horizontal="center"/>
    </xf>
    <xf numFmtId="172" fontId="0" fillId="35" borderId="0" xfId="0" applyNumberFormat="1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172" fontId="20" fillId="0" borderId="14" xfId="0" applyNumberFormat="1" applyFont="1" applyBorder="1" applyAlignment="1">
      <alignment horizontal="center"/>
    </xf>
    <xf numFmtId="172" fontId="21" fillId="0" borderId="14" xfId="0" applyNumberFormat="1" applyFont="1" applyFill="1" applyBorder="1" applyAlignment="1">
      <alignment horizontal="center"/>
    </xf>
    <xf numFmtId="172" fontId="21" fillId="0" borderId="15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172" fontId="20" fillId="0" borderId="12" xfId="0" applyNumberFormat="1" applyFont="1" applyFill="1" applyBorder="1" applyAlignment="1">
      <alignment horizontal="center"/>
    </xf>
    <xf numFmtId="172" fontId="21" fillId="0" borderId="12" xfId="0" applyNumberFormat="1" applyFont="1" applyFill="1" applyBorder="1" applyAlignment="1">
      <alignment horizontal="center"/>
    </xf>
    <xf numFmtId="172" fontId="20" fillId="0" borderId="12" xfId="0" applyNumberFormat="1" applyFont="1" applyBorder="1" applyAlignment="1">
      <alignment horizontal="center"/>
    </xf>
    <xf numFmtId="172" fontId="21" fillId="0" borderId="13" xfId="0" applyNumberFormat="1" applyFont="1" applyFill="1" applyBorder="1" applyAlignment="1">
      <alignment horizontal="center"/>
    </xf>
    <xf numFmtId="172" fontId="0" fillId="37" borderId="0" xfId="0" applyNumberFormat="1" applyFont="1" applyFill="1" applyBorder="1" applyAlignment="1">
      <alignment horizontal="center"/>
    </xf>
    <xf numFmtId="172" fontId="22" fillId="0" borderId="15" xfId="0" applyNumberFormat="1" applyFont="1" applyFill="1" applyBorder="1" applyAlignment="1">
      <alignment horizontal="center"/>
    </xf>
    <xf numFmtId="172" fontId="22" fillId="0" borderId="14" xfId="0" applyNumberFormat="1" applyFont="1" applyFill="1" applyBorder="1" applyAlignment="1">
      <alignment horizontal="center"/>
    </xf>
    <xf numFmtId="0" fontId="23" fillId="0" borderId="11" xfId="0" applyFont="1" applyBorder="1" applyAlignment="1">
      <alignment/>
    </xf>
    <xf numFmtId="0" fontId="24" fillId="36" borderId="0" xfId="0" applyFont="1" applyFill="1" applyAlignment="1">
      <alignment/>
    </xf>
    <xf numFmtId="172" fontId="0" fillId="0" borderId="19" xfId="0" applyNumberFormat="1" applyFont="1" applyFill="1" applyBorder="1" applyAlignment="1">
      <alignment horizontal="center"/>
    </xf>
    <xf numFmtId="172" fontId="11" fillId="0" borderId="42" xfId="0" applyNumberFormat="1" applyFont="1" applyFill="1" applyBorder="1" applyAlignment="1">
      <alignment horizontal="center"/>
    </xf>
    <xf numFmtId="172" fontId="0" fillId="0" borderId="39" xfId="0" applyNumberFormat="1" applyFont="1" applyFill="1" applyBorder="1" applyAlignment="1">
      <alignment horizontal="center"/>
    </xf>
    <xf numFmtId="172" fontId="11" fillId="0" borderId="39" xfId="0" applyNumberFormat="1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M66"/>
  <sheetViews>
    <sheetView tabSelected="1" zoomScale="110" zoomScaleNormal="110" zoomScalePageLayoutView="0" workbookViewId="0" topLeftCell="A1">
      <selection activeCell="Q10" sqref="Q10"/>
    </sheetView>
  </sheetViews>
  <sheetFormatPr defaultColWidth="9.140625" defaultRowHeight="12.75"/>
  <cols>
    <col min="1" max="1" width="2.140625" style="2" customWidth="1"/>
    <col min="2" max="2" width="35.28125" style="2" customWidth="1"/>
    <col min="3" max="3" width="4.8515625" style="2" bestFit="1" customWidth="1"/>
    <col min="4" max="4" width="7.7109375" style="2" bestFit="1" customWidth="1"/>
    <col min="5" max="5" width="4.8515625" style="2" bestFit="1" customWidth="1"/>
    <col min="6" max="6" width="7.28125" style="2" bestFit="1" customWidth="1"/>
    <col min="7" max="7" width="5.7109375" style="2" customWidth="1"/>
    <col min="8" max="8" width="7.7109375" style="2" bestFit="1" customWidth="1"/>
    <col min="9" max="9" width="5.8515625" style="2" bestFit="1" customWidth="1"/>
    <col min="10" max="10" width="7.7109375" style="2" bestFit="1" customWidth="1"/>
    <col min="11" max="11" width="9.140625" style="2" customWidth="1"/>
    <col min="12" max="12" width="7.7109375" style="11" bestFit="1" customWidth="1"/>
    <col min="13" max="13" width="9.421875" style="11" bestFit="1" customWidth="1"/>
    <col min="14" max="16384" width="9.140625" style="2" customWidth="1"/>
  </cols>
  <sheetData>
    <row r="1" ht="13.5" thickBot="1"/>
    <row r="2" spans="2:13" ht="21" thickBot="1">
      <c r="B2" s="159" t="s">
        <v>88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ht="15.75" thickBot="1">
      <c r="B3" s="50"/>
    </row>
    <row r="4" spans="2:13" ht="12.75">
      <c r="B4" s="51"/>
      <c r="C4" s="52" t="s">
        <v>0</v>
      </c>
      <c r="D4" s="53"/>
      <c r="E4" s="52" t="s">
        <v>1</v>
      </c>
      <c r="F4" s="53"/>
      <c r="G4" s="52" t="s">
        <v>23</v>
      </c>
      <c r="H4" s="53"/>
      <c r="I4" s="52" t="s">
        <v>28</v>
      </c>
      <c r="J4" s="53"/>
      <c r="K4" s="54" t="s">
        <v>2</v>
      </c>
      <c r="L4" s="40" t="s">
        <v>35</v>
      </c>
      <c r="M4" s="41" t="s">
        <v>39</v>
      </c>
    </row>
    <row r="5" spans="2:13" ht="12.75">
      <c r="B5" s="77" t="s">
        <v>42</v>
      </c>
      <c r="C5" s="110">
        <v>35</v>
      </c>
      <c r="D5" s="108"/>
      <c r="E5" s="109">
        <v>33</v>
      </c>
      <c r="F5" s="108">
        <v>33</v>
      </c>
      <c r="G5" s="109"/>
      <c r="H5" s="108"/>
      <c r="I5" s="109"/>
      <c r="J5" s="108">
        <v>34</v>
      </c>
      <c r="K5" s="58"/>
      <c r="L5" s="106"/>
      <c r="M5" s="107"/>
    </row>
    <row r="6" spans="2:13" ht="12.75">
      <c r="B6" s="55" t="s">
        <v>3</v>
      </c>
      <c r="C6" s="56" t="s">
        <v>4</v>
      </c>
      <c r="D6" s="56"/>
      <c r="E6" s="57" t="s">
        <v>4</v>
      </c>
      <c r="F6" s="56"/>
      <c r="G6" s="57" t="s">
        <v>4</v>
      </c>
      <c r="H6" s="56"/>
      <c r="I6" s="57" t="s">
        <v>4</v>
      </c>
      <c r="J6" s="56"/>
      <c r="K6" s="58" t="s">
        <v>5</v>
      </c>
      <c r="L6" s="42" t="s">
        <v>36</v>
      </c>
      <c r="M6" s="43" t="s">
        <v>40</v>
      </c>
    </row>
    <row r="7" spans="2:13" ht="13.5" thickBot="1">
      <c r="B7" s="60"/>
      <c r="C7" s="61" t="s">
        <v>6</v>
      </c>
      <c r="D7" s="62" t="s">
        <v>7</v>
      </c>
      <c r="E7" s="61" t="s">
        <v>6</v>
      </c>
      <c r="F7" s="62" t="s">
        <v>7</v>
      </c>
      <c r="G7" s="61" t="s">
        <v>6</v>
      </c>
      <c r="H7" s="62" t="s">
        <v>7</v>
      </c>
      <c r="I7" s="61" t="s">
        <v>6</v>
      </c>
      <c r="J7" s="62" t="s">
        <v>7</v>
      </c>
      <c r="K7" s="63" t="s">
        <v>27</v>
      </c>
      <c r="L7" s="44" t="s">
        <v>37</v>
      </c>
      <c r="M7" s="45" t="s">
        <v>34</v>
      </c>
    </row>
    <row r="8" ht="13.5" thickBot="1">
      <c r="B8" s="1" t="s">
        <v>8</v>
      </c>
    </row>
    <row r="9" spans="2:13" ht="12.75">
      <c r="B9" s="5" t="s">
        <v>9</v>
      </c>
      <c r="C9" s="12">
        <v>4</v>
      </c>
      <c r="D9" s="13">
        <f>C9*$D$62</f>
        <v>140</v>
      </c>
      <c r="E9" s="12">
        <v>3</v>
      </c>
      <c r="F9" s="13">
        <v>99</v>
      </c>
      <c r="G9" s="12">
        <v>3</v>
      </c>
      <c r="H9" s="13">
        <v>99</v>
      </c>
      <c r="I9" s="12">
        <v>4</v>
      </c>
      <c r="J9" s="13">
        <v>136</v>
      </c>
      <c r="K9" s="64">
        <f aca="true" t="shared" si="0" ref="K9:K18">D9+F9+H9+J9</f>
        <v>474</v>
      </c>
      <c r="L9" s="93">
        <v>487</v>
      </c>
      <c r="M9" s="14">
        <v>24</v>
      </c>
    </row>
    <row r="10" spans="2:13" ht="12.75">
      <c r="B10" s="6" t="s">
        <v>10</v>
      </c>
      <c r="C10" s="15">
        <v>3</v>
      </c>
      <c r="D10" s="16">
        <v>105</v>
      </c>
      <c r="E10" s="15">
        <v>3</v>
      </c>
      <c r="F10" s="16">
        <v>99</v>
      </c>
      <c r="G10" s="15">
        <v>4</v>
      </c>
      <c r="H10" s="16">
        <v>132</v>
      </c>
      <c r="I10" s="15">
        <v>2</v>
      </c>
      <c r="J10" s="16">
        <v>68</v>
      </c>
      <c r="K10" s="65">
        <f>D10+F10+H10+J10</f>
        <v>404</v>
      </c>
      <c r="L10" s="94">
        <v>408</v>
      </c>
      <c r="M10" s="17">
        <v>20</v>
      </c>
    </row>
    <row r="11" spans="2:13" ht="12.75">
      <c r="B11" s="6" t="s">
        <v>87</v>
      </c>
      <c r="C11" s="15">
        <v>3</v>
      </c>
      <c r="D11" s="16">
        <f>C11*$D$62</f>
        <v>105</v>
      </c>
      <c r="E11" s="15">
        <v>3</v>
      </c>
      <c r="F11" s="16">
        <f>E11*$F$62</f>
        <v>99</v>
      </c>
      <c r="G11" s="15">
        <v>3</v>
      </c>
      <c r="H11" s="16">
        <f aca="true" t="shared" si="1" ref="H11:H17">G11*$H$62</f>
        <v>99</v>
      </c>
      <c r="I11" s="15">
        <v>3</v>
      </c>
      <c r="J11" s="16">
        <v>102</v>
      </c>
      <c r="K11" s="65">
        <f t="shared" si="0"/>
        <v>405</v>
      </c>
      <c r="L11" s="94">
        <v>417</v>
      </c>
      <c r="M11" s="17">
        <v>20</v>
      </c>
    </row>
    <row r="12" spans="2:13" ht="12.75">
      <c r="B12" s="6" t="s">
        <v>25</v>
      </c>
      <c r="C12" s="15">
        <v>2</v>
      </c>
      <c r="D12" s="16">
        <v>70</v>
      </c>
      <c r="E12" s="15"/>
      <c r="F12" s="16">
        <f>E12*$F$62</f>
        <v>0</v>
      </c>
      <c r="G12" s="15"/>
      <c r="H12" s="16">
        <f t="shared" si="1"/>
        <v>0</v>
      </c>
      <c r="I12" s="15"/>
      <c r="J12" s="16">
        <f>I12*$J$62</f>
        <v>0</v>
      </c>
      <c r="K12" s="65">
        <f t="shared" si="0"/>
        <v>70</v>
      </c>
      <c r="L12" s="94">
        <v>68</v>
      </c>
      <c r="M12" s="46">
        <v>3</v>
      </c>
    </row>
    <row r="13" spans="2:13" ht="12.75">
      <c r="B13" s="6" t="s">
        <v>29</v>
      </c>
      <c r="C13" s="15">
        <v>3</v>
      </c>
      <c r="D13" s="16">
        <v>105</v>
      </c>
      <c r="E13" s="15"/>
      <c r="F13" s="16"/>
      <c r="G13" s="15"/>
      <c r="H13" s="16">
        <f t="shared" si="1"/>
        <v>0</v>
      </c>
      <c r="I13" s="15"/>
      <c r="J13" s="16">
        <f>I13*$J$62</f>
        <v>0</v>
      </c>
      <c r="K13" s="65">
        <v>105</v>
      </c>
      <c r="L13" s="94">
        <v>102</v>
      </c>
      <c r="M13" s="46">
        <v>5</v>
      </c>
    </row>
    <row r="14" spans="2:13" ht="12.75">
      <c r="B14" s="6" t="s">
        <v>30</v>
      </c>
      <c r="C14" s="15">
        <v>2</v>
      </c>
      <c r="D14" s="16">
        <v>70</v>
      </c>
      <c r="E14" s="15"/>
      <c r="F14" s="16">
        <f>E14*$F$62</f>
        <v>0</v>
      </c>
      <c r="G14" s="15"/>
      <c r="H14" s="16">
        <f t="shared" si="1"/>
        <v>0</v>
      </c>
      <c r="I14" s="15"/>
      <c r="J14" s="16">
        <f>I14*$J$62</f>
        <v>0</v>
      </c>
      <c r="K14" s="65">
        <v>70</v>
      </c>
      <c r="L14" s="94">
        <v>68</v>
      </c>
      <c r="M14" s="46">
        <v>3</v>
      </c>
    </row>
    <row r="15" spans="2:13" ht="12.75">
      <c r="B15" s="6" t="s">
        <v>31</v>
      </c>
      <c r="C15" s="15"/>
      <c r="D15" s="16">
        <f>C15*$D$62</f>
        <v>0</v>
      </c>
      <c r="E15" s="15"/>
      <c r="F15" s="16">
        <f>E15*$F$62</f>
        <v>0</v>
      </c>
      <c r="G15" s="15"/>
      <c r="H15" s="16">
        <f t="shared" si="1"/>
        <v>0</v>
      </c>
      <c r="I15" s="15">
        <v>2</v>
      </c>
      <c r="J15" s="16">
        <v>68</v>
      </c>
      <c r="K15" s="65">
        <f t="shared" si="0"/>
        <v>68</v>
      </c>
      <c r="L15" s="94">
        <v>68</v>
      </c>
      <c r="M15" s="46">
        <v>3</v>
      </c>
    </row>
    <row r="16" spans="2:13" ht="12.75">
      <c r="B16" s="6" t="s">
        <v>32</v>
      </c>
      <c r="C16" s="15">
        <v>2</v>
      </c>
      <c r="D16" s="16">
        <f>C16*$D$62</f>
        <v>70</v>
      </c>
      <c r="E16" s="15">
        <v>2</v>
      </c>
      <c r="F16" s="16">
        <v>66</v>
      </c>
      <c r="G16" s="15"/>
      <c r="H16" s="16">
        <f t="shared" si="1"/>
        <v>0</v>
      </c>
      <c r="I16" s="15"/>
      <c r="J16" s="16">
        <f>I16*$J$62</f>
        <v>0</v>
      </c>
      <c r="K16" s="65">
        <f t="shared" si="0"/>
        <v>136</v>
      </c>
      <c r="L16" s="94">
        <v>140</v>
      </c>
      <c r="M16" s="46">
        <v>7</v>
      </c>
    </row>
    <row r="17" spans="2:13" ht="12.75">
      <c r="B17" s="6" t="s">
        <v>33</v>
      </c>
      <c r="C17" s="15">
        <v>0</v>
      </c>
      <c r="D17" s="16">
        <f>C17*$D$62</f>
        <v>0</v>
      </c>
      <c r="E17" s="15">
        <v>2</v>
      </c>
      <c r="F17" s="16">
        <f>E17*$F$62</f>
        <v>66</v>
      </c>
      <c r="G17" s="15"/>
      <c r="H17" s="16">
        <f t="shared" si="1"/>
        <v>0</v>
      </c>
      <c r="I17" s="15"/>
      <c r="J17" s="16">
        <f>I17*$J$62</f>
        <v>0</v>
      </c>
      <c r="K17" s="65">
        <f t="shared" si="0"/>
        <v>66</v>
      </c>
      <c r="L17" s="94">
        <v>70</v>
      </c>
      <c r="M17" s="46">
        <v>3</v>
      </c>
    </row>
    <row r="18" spans="2:13" ht="12.75">
      <c r="B18" s="6" t="s">
        <v>11</v>
      </c>
      <c r="C18" s="15">
        <v>3</v>
      </c>
      <c r="D18" s="16">
        <f>C18*$D$62</f>
        <v>105</v>
      </c>
      <c r="E18" s="15">
        <v>3</v>
      </c>
      <c r="F18" s="16">
        <v>99</v>
      </c>
      <c r="G18" s="15">
        <v>2</v>
      </c>
      <c r="H18" s="16">
        <v>66</v>
      </c>
      <c r="I18" s="15">
        <v>2</v>
      </c>
      <c r="J18" s="16">
        <v>68</v>
      </c>
      <c r="K18" s="65">
        <f t="shared" si="0"/>
        <v>338</v>
      </c>
      <c r="L18" s="94">
        <v>340</v>
      </c>
      <c r="M18" s="46">
        <v>14</v>
      </c>
    </row>
    <row r="19" spans="2:13" ht="13.5" thickBot="1">
      <c r="B19" s="66" t="s">
        <v>12</v>
      </c>
      <c r="C19" s="18">
        <f aca="true" t="shared" si="2" ref="C19:M19">SUM(C9:C18)</f>
        <v>22</v>
      </c>
      <c r="D19" s="19">
        <f>+D9+D10+D11+D12+D13+D14+D15+D16+D17+D18</f>
        <v>770</v>
      </c>
      <c r="E19" s="18">
        <f t="shared" si="2"/>
        <v>16</v>
      </c>
      <c r="F19" s="19">
        <f>+F9+F10+F11+F16+F17+F18</f>
        <v>528</v>
      </c>
      <c r="G19" s="18">
        <f t="shared" si="2"/>
        <v>12</v>
      </c>
      <c r="H19" s="19">
        <f>+H9+H10+H11+H18</f>
        <v>396</v>
      </c>
      <c r="I19" s="18">
        <f t="shared" si="2"/>
        <v>13</v>
      </c>
      <c r="J19" s="19">
        <f>+J9+J10+J11+J12+J13+J14+J15+J16+J17+J18</f>
        <v>442</v>
      </c>
      <c r="K19" s="67">
        <f>+D19+F19+H19+J19</f>
        <v>2136</v>
      </c>
      <c r="L19" s="95">
        <f t="shared" si="2"/>
        <v>2168</v>
      </c>
      <c r="M19" s="67">
        <f t="shared" si="2"/>
        <v>102</v>
      </c>
    </row>
    <row r="20" spans="2:11" ht="12.75">
      <c r="B20" s="20"/>
      <c r="C20" s="21"/>
      <c r="D20" s="22"/>
      <c r="E20" s="21"/>
      <c r="F20" s="22"/>
      <c r="G20" s="21"/>
      <c r="H20" s="22"/>
      <c r="I20" s="21"/>
      <c r="J20" s="22"/>
      <c r="K20" s="22"/>
    </row>
    <row r="21" spans="2:11" ht="13.5" thickBot="1">
      <c r="B21" s="1" t="s">
        <v>13</v>
      </c>
      <c r="C21" s="4"/>
      <c r="D21" s="4"/>
      <c r="E21" s="4"/>
      <c r="F21" s="24"/>
      <c r="G21" s="4"/>
      <c r="H21" s="24"/>
      <c r="I21" s="4"/>
      <c r="J21" s="24"/>
      <c r="K21" s="4"/>
    </row>
    <row r="22" spans="2:13" ht="12.75">
      <c r="B22" s="5" t="s">
        <v>43</v>
      </c>
      <c r="C22" s="25">
        <v>5</v>
      </c>
      <c r="D22" s="13">
        <f>C22*$D$62</f>
        <v>175</v>
      </c>
      <c r="E22" s="12">
        <v>3</v>
      </c>
      <c r="F22" s="13">
        <f>E22*$F$62</f>
        <v>99</v>
      </c>
      <c r="G22" s="12">
        <v>3</v>
      </c>
      <c r="H22" s="13">
        <f>G22*$H$62</f>
        <v>99</v>
      </c>
      <c r="I22" s="12"/>
      <c r="J22" s="13">
        <f>I22*$J$62</f>
        <v>0</v>
      </c>
      <c r="K22" s="64">
        <f>D22+F22+H22+J22</f>
        <v>373</v>
      </c>
      <c r="L22" s="93">
        <v>375</v>
      </c>
      <c r="M22" s="14">
        <v>22</v>
      </c>
    </row>
    <row r="23" spans="2:13" ht="12.75">
      <c r="B23" s="114" t="s">
        <v>44</v>
      </c>
      <c r="C23" s="155">
        <v>2</v>
      </c>
      <c r="D23" s="49">
        <v>70</v>
      </c>
      <c r="E23" s="111"/>
      <c r="F23" s="49"/>
      <c r="G23" s="111"/>
      <c r="H23" s="49"/>
      <c r="I23" s="111"/>
      <c r="J23" s="49"/>
      <c r="K23" s="156">
        <v>70</v>
      </c>
      <c r="L23" s="112"/>
      <c r="M23" s="113"/>
    </row>
    <row r="24" spans="2:13" ht="12.75">
      <c r="B24" s="6" t="s">
        <v>45</v>
      </c>
      <c r="C24" s="15"/>
      <c r="D24" s="16">
        <f>C24*$D$62</f>
        <v>0</v>
      </c>
      <c r="E24" s="15">
        <v>3</v>
      </c>
      <c r="F24" s="16">
        <f>E24*$F$62</f>
        <v>99</v>
      </c>
      <c r="G24" s="15">
        <v>3</v>
      </c>
      <c r="H24" s="16">
        <f>G24*$H$62</f>
        <v>99</v>
      </c>
      <c r="I24" s="15">
        <v>1.5</v>
      </c>
      <c r="J24" s="16">
        <f>I24*$J$62</f>
        <v>51</v>
      </c>
      <c r="K24" s="65">
        <f>D24+F24+H24+J24</f>
        <v>249</v>
      </c>
      <c r="L24" s="94">
        <v>250</v>
      </c>
      <c r="M24" s="17">
        <v>14</v>
      </c>
    </row>
    <row r="25" spans="2:13" ht="12.75">
      <c r="B25" s="115" t="s">
        <v>46</v>
      </c>
      <c r="C25" s="15"/>
      <c r="D25" s="16"/>
      <c r="E25" s="15">
        <v>1</v>
      </c>
      <c r="F25" s="16">
        <v>33</v>
      </c>
      <c r="G25" s="15">
        <v>1</v>
      </c>
      <c r="H25" s="16">
        <v>33</v>
      </c>
      <c r="I25" s="15"/>
      <c r="J25" s="16"/>
      <c r="K25" s="65">
        <f>+F25+H25</f>
        <v>66</v>
      </c>
      <c r="L25" s="94"/>
      <c r="M25" s="17"/>
    </row>
    <row r="26" spans="2:13" ht="12.75">
      <c r="B26" s="6" t="s">
        <v>47</v>
      </c>
      <c r="C26" s="15"/>
      <c r="D26" s="16">
        <f>C26*$D$62</f>
        <v>0</v>
      </c>
      <c r="E26" s="15">
        <v>4</v>
      </c>
      <c r="F26" s="16">
        <f>E26*$F$62</f>
        <v>132</v>
      </c>
      <c r="G26" s="15">
        <v>3.5</v>
      </c>
      <c r="H26" s="16">
        <v>116</v>
      </c>
      <c r="I26" s="15">
        <v>2</v>
      </c>
      <c r="J26" s="16">
        <f>I26*$J$62</f>
        <v>68</v>
      </c>
      <c r="K26" s="65">
        <f>D26+F26+H26+J26</f>
        <v>316</v>
      </c>
      <c r="L26" s="94">
        <v>320</v>
      </c>
      <c r="M26" s="17">
        <v>16</v>
      </c>
    </row>
    <row r="27" spans="2:13" ht="12.75">
      <c r="B27" s="115" t="s">
        <v>48</v>
      </c>
      <c r="C27" s="15"/>
      <c r="D27" s="16"/>
      <c r="E27" s="15">
        <v>1</v>
      </c>
      <c r="F27" s="16">
        <v>33</v>
      </c>
      <c r="G27" s="15">
        <v>1</v>
      </c>
      <c r="H27" s="16">
        <v>33</v>
      </c>
      <c r="I27" s="15">
        <v>1</v>
      </c>
      <c r="J27" s="16">
        <v>34</v>
      </c>
      <c r="K27" s="65">
        <f>+F27+H27+J27</f>
        <v>100</v>
      </c>
      <c r="L27" s="94"/>
      <c r="M27" s="17"/>
    </row>
    <row r="28" spans="2:13" ht="12.75">
      <c r="B28" s="6" t="s">
        <v>81</v>
      </c>
      <c r="C28" s="15"/>
      <c r="D28" s="16">
        <f>C28*$D$62</f>
        <v>0</v>
      </c>
      <c r="E28" s="15">
        <v>2</v>
      </c>
      <c r="F28" s="16">
        <f>E28*$F$62</f>
        <v>66</v>
      </c>
      <c r="G28" s="15">
        <v>2</v>
      </c>
      <c r="H28" s="16">
        <f>G28*$H$62</f>
        <v>66</v>
      </c>
      <c r="I28" s="15"/>
      <c r="J28" s="16">
        <f>I28*$J$62</f>
        <v>0</v>
      </c>
      <c r="K28" s="65">
        <f>D28+F28+H28+J28</f>
        <v>132</v>
      </c>
      <c r="L28" s="94">
        <v>140</v>
      </c>
      <c r="M28" s="17">
        <v>8</v>
      </c>
    </row>
    <row r="29" spans="2:13" ht="12.75">
      <c r="B29" s="115" t="s">
        <v>83</v>
      </c>
      <c r="C29" s="26"/>
      <c r="D29" s="16"/>
      <c r="E29" s="15"/>
      <c r="F29" s="16"/>
      <c r="G29" s="15">
        <v>1</v>
      </c>
      <c r="H29" s="16">
        <v>33</v>
      </c>
      <c r="I29" s="15"/>
      <c r="J29" s="16"/>
      <c r="K29" s="65">
        <v>33</v>
      </c>
      <c r="L29" s="94"/>
      <c r="M29" s="17"/>
    </row>
    <row r="30" spans="2:13" ht="12.75">
      <c r="B30" s="7" t="s">
        <v>82</v>
      </c>
      <c r="C30" s="26"/>
      <c r="D30" s="16"/>
      <c r="E30" s="15">
        <v>1</v>
      </c>
      <c r="F30" s="16">
        <v>33</v>
      </c>
      <c r="G30" s="15"/>
      <c r="H30" s="16"/>
      <c r="I30" s="15"/>
      <c r="J30" s="16"/>
      <c r="K30" s="65">
        <v>33</v>
      </c>
      <c r="L30" s="94"/>
      <c r="M30" s="17"/>
    </row>
    <row r="31" spans="2:13" ht="12.75">
      <c r="B31" s="6" t="s">
        <v>68</v>
      </c>
      <c r="C31" s="26"/>
      <c r="D31" s="16"/>
      <c r="E31" s="15"/>
      <c r="F31" s="16"/>
      <c r="G31" s="15">
        <v>2</v>
      </c>
      <c r="H31" s="16">
        <v>68</v>
      </c>
      <c r="I31" s="15"/>
      <c r="J31" s="16"/>
      <c r="K31" s="65">
        <v>68</v>
      </c>
      <c r="L31" s="94">
        <v>70</v>
      </c>
      <c r="M31" s="17">
        <v>3</v>
      </c>
    </row>
    <row r="32" spans="2:13" s="3" customFormat="1" ht="12.75">
      <c r="B32" s="7" t="s">
        <v>69</v>
      </c>
      <c r="C32" s="26"/>
      <c r="D32" s="16"/>
      <c r="E32" s="15"/>
      <c r="F32" s="16"/>
      <c r="G32" s="15">
        <v>1</v>
      </c>
      <c r="H32" s="16">
        <v>33</v>
      </c>
      <c r="I32" s="15"/>
      <c r="J32" s="16"/>
      <c r="K32" s="65">
        <v>33</v>
      </c>
      <c r="L32" s="96"/>
      <c r="M32" s="92"/>
    </row>
    <row r="33" spans="2:13" ht="12.75">
      <c r="B33" s="6" t="s">
        <v>51</v>
      </c>
      <c r="C33" s="15">
        <v>4</v>
      </c>
      <c r="D33" s="16">
        <f>C33*$D$62</f>
        <v>140</v>
      </c>
      <c r="E33" s="15">
        <v>2</v>
      </c>
      <c r="F33" s="16">
        <v>66</v>
      </c>
      <c r="G33" s="15">
        <v>2</v>
      </c>
      <c r="H33" s="16">
        <f>G33*$H$62</f>
        <v>66</v>
      </c>
      <c r="I33" s="15"/>
      <c r="J33" s="16">
        <f>I33*$J$62</f>
        <v>0</v>
      </c>
      <c r="K33" s="65">
        <f>D33+F33+H33+J33</f>
        <v>272</v>
      </c>
      <c r="L33" s="94">
        <v>270</v>
      </c>
      <c r="M33" s="17">
        <v>15</v>
      </c>
    </row>
    <row r="34" spans="2:13" ht="12.75">
      <c r="B34" s="115" t="s">
        <v>53</v>
      </c>
      <c r="C34" s="15"/>
      <c r="D34" s="16"/>
      <c r="E34" s="15">
        <v>2</v>
      </c>
      <c r="F34" s="16">
        <v>66</v>
      </c>
      <c r="G34" s="15">
        <v>2</v>
      </c>
      <c r="H34" s="16">
        <v>66</v>
      </c>
      <c r="I34" s="15"/>
      <c r="J34" s="16"/>
      <c r="K34" s="65">
        <v>132</v>
      </c>
      <c r="L34" s="94"/>
      <c r="M34" s="17"/>
    </row>
    <row r="35" spans="2:13" ht="12.75">
      <c r="B35" s="7" t="s">
        <v>52</v>
      </c>
      <c r="C35" s="15">
        <v>2</v>
      </c>
      <c r="D35" s="16">
        <v>70</v>
      </c>
      <c r="E35" s="15"/>
      <c r="F35" s="16"/>
      <c r="G35" s="15"/>
      <c r="H35" s="16"/>
      <c r="I35" s="15"/>
      <c r="J35" s="16"/>
      <c r="K35" s="65">
        <v>70</v>
      </c>
      <c r="L35" s="94"/>
      <c r="M35" s="17"/>
    </row>
    <row r="36" spans="2:13" ht="12.75">
      <c r="B36" s="6" t="s">
        <v>78</v>
      </c>
      <c r="C36" s="26"/>
      <c r="D36" s="16"/>
      <c r="E36" s="15"/>
      <c r="F36" s="16"/>
      <c r="G36" s="15"/>
      <c r="H36" s="16">
        <f>G36*$H$62</f>
        <v>0</v>
      </c>
      <c r="I36" s="15">
        <v>2</v>
      </c>
      <c r="J36" s="16">
        <v>68</v>
      </c>
      <c r="K36" s="65">
        <f>D36+F36+H36+J36</f>
        <v>68</v>
      </c>
      <c r="L36" s="94">
        <v>70</v>
      </c>
      <c r="M36" s="17">
        <v>3</v>
      </c>
    </row>
    <row r="37" spans="2:13" s="3" customFormat="1" ht="12.75">
      <c r="B37" s="7" t="s">
        <v>38</v>
      </c>
      <c r="C37" s="26"/>
      <c r="D37" s="16"/>
      <c r="E37" s="15"/>
      <c r="F37" s="16"/>
      <c r="G37" s="26"/>
      <c r="H37" s="16"/>
      <c r="I37" s="15">
        <v>2</v>
      </c>
      <c r="J37" s="16">
        <v>68</v>
      </c>
      <c r="K37" s="65">
        <v>68</v>
      </c>
      <c r="L37" s="96"/>
      <c r="M37" s="92"/>
    </row>
    <row r="38" spans="2:13" ht="12.75">
      <c r="B38" s="6" t="s">
        <v>54</v>
      </c>
      <c r="C38" s="15"/>
      <c r="D38" s="16"/>
      <c r="E38" s="26"/>
      <c r="F38" s="16"/>
      <c r="G38" s="26"/>
      <c r="H38" s="16"/>
      <c r="I38" s="15">
        <v>2</v>
      </c>
      <c r="J38" s="16">
        <v>68</v>
      </c>
      <c r="K38" s="65">
        <f>D38+F38+H38+J38</f>
        <v>68</v>
      </c>
      <c r="L38" s="94">
        <v>70</v>
      </c>
      <c r="M38" s="17">
        <v>3</v>
      </c>
    </row>
    <row r="39" spans="2:13" s="3" customFormat="1" ht="12.75">
      <c r="B39" s="7" t="s">
        <v>55</v>
      </c>
      <c r="C39" s="15"/>
      <c r="D39" s="16"/>
      <c r="E39" s="26"/>
      <c r="F39" s="16"/>
      <c r="G39" s="26"/>
      <c r="H39" s="16"/>
      <c r="I39" s="15">
        <v>2</v>
      </c>
      <c r="J39" s="16">
        <v>68</v>
      </c>
      <c r="K39" s="65">
        <v>68</v>
      </c>
      <c r="L39" s="96"/>
      <c r="M39" s="92"/>
    </row>
    <row r="40" spans="2:13" ht="12.75">
      <c r="B40" s="69" t="s">
        <v>14</v>
      </c>
      <c r="C40" s="30">
        <f>+C33+C22</f>
        <v>9</v>
      </c>
      <c r="D40" s="30">
        <f>+D22+D33</f>
        <v>315</v>
      </c>
      <c r="E40" s="30">
        <f>+E33+E28+E26+E24+E22</f>
        <v>14</v>
      </c>
      <c r="F40" s="30">
        <f>+F22+F24+F26+F28+F33</f>
        <v>462</v>
      </c>
      <c r="G40" s="30">
        <f>+G33+G31+G28+G26+G24+G22</f>
        <v>15.5</v>
      </c>
      <c r="H40" s="30">
        <f>+H22+H24+H26+H28+H31+H33+H36</f>
        <v>514</v>
      </c>
      <c r="I40" s="30">
        <f>+I38+I36+I26+I24</f>
        <v>7.5</v>
      </c>
      <c r="J40" s="30">
        <f>+J22+J24+J26+J28+J31+J33+J36+J38</f>
        <v>255</v>
      </c>
      <c r="K40" s="70">
        <f>+K22+K24+K26+K28+K31+K33+K36+K38</f>
        <v>1546</v>
      </c>
      <c r="L40" s="97">
        <f>SUM(L22:L39)</f>
        <v>1565</v>
      </c>
      <c r="M40" s="70">
        <f>+M22+M24+M26+M28+M31+M33+M36+M38</f>
        <v>84</v>
      </c>
    </row>
    <row r="41" spans="2:13" ht="13.5" thickBot="1">
      <c r="B41" s="71" t="s">
        <v>15</v>
      </c>
      <c r="C41" s="18">
        <f aca="true" t="shared" si="3" ref="C41:M41">SUM(C19+C40)</f>
        <v>31</v>
      </c>
      <c r="D41" s="18">
        <f t="shared" si="3"/>
        <v>1085</v>
      </c>
      <c r="E41" s="18">
        <f t="shared" si="3"/>
        <v>30</v>
      </c>
      <c r="F41" s="18">
        <f t="shared" si="3"/>
        <v>990</v>
      </c>
      <c r="G41" s="18">
        <f t="shared" si="3"/>
        <v>27.5</v>
      </c>
      <c r="H41" s="18">
        <f t="shared" si="3"/>
        <v>910</v>
      </c>
      <c r="I41" s="18">
        <f t="shared" si="3"/>
        <v>20.5</v>
      </c>
      <c r="J41" s="18">
        <f t="shared" si="3"/>
        <v>697</v>
      </c>
      <c r="K41" s="35">
        <f>+K19+K40</f>
        <v>3682</v>
      </c>
      <c r="L41" s="98">
        <f t="shared" si="3"/>
        <v>3733</v>
      </c>
      <c r="M41" s="35">
        <f t="shared" si="3"/>
        <v>186</v>
      </c>
    </row>
    <row r="42" spans="2:11" ht="12.75">
      <c r="B42" s="20"/>
      <c r="C42" s="21"/>
      <c r="D42" s="22"/>
      <c r="E42" s="21"/>
      <c r="F42" s="22"/>
      <c r="G42" s="21"/>
      <c r="H42" s="22"/>
      <c r="I42" s="21"/>
      <c r="J42" s="22"/>
      <c r="K42" s="22"/>
    </row>
    <row r="43" spans="2:11" ht="13.5" thickBot="1">
      <c r="B43" s="1" t="s">
        <v>26</v>
      </c>
      <c r="D43" s="24"/>
      <c r="E43" s="4"/>
      <c r="F43" s="24"/>
      <c r="G43" s="4"/>
      <c r="H43" s="24"/>
      <c r="I43" s="4"/>
      <c r="J43" s="24"/>
      <c r="K43" s="4"/>
    </row>
    <row r="44" spans="2:11" ht="13.5" thickBot="1">
      <c r="B44" s="47" t="s">
        <v>16</v>
      </c>
      <c r="C44" s="72">
        <v>4</v>
      </c>
      <c r="D44" s="73">
        <f>C44*$D$62</f>
        <v>140</v>
      </c>
      <c r="E44" s="72">
        <v>1</v>
      </c>
      <c r="F44" s="73">
        <f>E44*$F$62</f>
        <v>33</v>
      </c>
      <c r="G44" s="72">
        <v>1</v>
      </c>
      <c r="H44" s="73">
        <f>G44*$H$62</f>
        <v>33</v>
      </c>
      <c r="I44" s="72">
        <v>8</v>
      </c>
      <c r="J44" s="73">
        <f>I44*$J$62</f>
        <v>272</v>
      </c>
      <c r="K44" s="74">
        <f>D44+F44+H44+J44</f>
        <v>478</v>
      </c>
    </row>
    <row r="45" spans="2:11" ht="12.75">
      <c r="B45" s="4"/>
      <c r="C45" s="31"/>
      <c r="D45" s="32"/>
      <c r="E45" s="31"/>
      <c r="F45" s="32"/>
      <c r="G45" s="31"/>
      <c r="H45" s="32"/>
      <c r="I45" s="31"/>
      <c r="J45" s="32"/>
      <c r="K45" s="32"/>
    </row>
    <row r="46" spans="2:11" ht="13.5" thickBot="1">
      <c r="B46" s="33" t="s">
        <v>17</v>
      </c>
      <c r="C46" s="34"/>
      <c r="D46" s="32"/>
      <c r="E46" s="34"/>
      <c r="F46" s="32"/>
      <c r="G46" s="34"/>
      <c r="H46" s="32"/>
      <c r="I46" s="48"/>
      <c r="J46" s="75"/>
      <c r="K46" s="48"/>
    </row>
    <row r="47" spans="2:13" ht="12.75">
      <c r="B47" s="39" t="s">
        <v>86</v>
      </c>
      <c r="C47" s="25"/>
      <c r="D47" s="13">
        <f>C47*$D$62</f>
        <v>0</v>
      </c>
      <c r="E47" s="25"/>
      <c r="F47" s="13">
        <f>E47*$F$62</f>
        <v>0</v>
      </c>
      <c r="G47" s="25"/>
      <c r="H47" s="13">
        <f>G47*$H$62</f>
        <v>0</v>
      </c>
      <c r="I47" s="12">
        <v>1</v>
      </c>
      <c r="J47" s="76">
        <v>34</v>
      </c>
      <c r="K47" s="64">
        <v>34</v>
      </c>
      <c r="L47" s="93"/>
      <c r="M47" s="14">
        <v>2</v>
      </c>
    </row>
    <row r="48" spans="2:13" ht="12.75">
      <c r="B48" s="9" t="s">
        <v>62</v>
      </c>
      <c r="C48" s="26"/>
      <c r="D48" s="16">
        <f>C48*$D$62</f>
        <v>0</v>
      </c>
      <c r="E48" s="26"/>
      <c r="F48" s="16"/>
      <c r="G48" s="26">
        <v>2</v>
      </c>
      <c r="H48" s="16">
        <f>G48*$H$62</f>
        <v>66</v>
      </c>
      <c r="I48" s="15">
        <v>4</v>
      </c>
      <c r="J48" s="16">
        <v>136</v>
      </c>
      <c r="K48" s="65">
        <f>+H48+J48</f>
        <v>202</v>
      </c>
      <c r="L48" s="94"/>
      <c r="M48" s="17">
        <v>8</v>
      </c>
    </row>
    <row r="49" spans="2:13" ht="12.75">
      <c r="B49" s="117" t="s">
        <v>63</v>
      </c>
      <c r="C49" s="26"/>
      <c r="D49" s="16"/>
      <c r="E49" s="26"/>
      <c r="F49" s="16"/>
      <c r="G49" s="26"/>
      <c r="H49" s="16"/>
      <c r="I49" s="15">
        <v>2</v>
      </c>
      <c r="J49" s="16">
        <v>68</v>
      </c>
      <c r="K49" s="16">
        <v>68</v>
      </c>
      <c r="L49" s="94"/>
      <c r="M49" s="17"/>
    </row>
    <row r="50" spans="2:13" ht="12.75">
      <c r="B50" s="9" t="s">
        <v>57</v>
      </c>
      <c r="C50" s="26"/>
      <c r="D50" s="16">
        <f>C50*$D$62</f>
        <v>0</v>
      </c>
      <c r="E50" s="26"/>
      <c r="F50" s="16">
        <f>(E50+E56)*$F$62</f>
        <v>0</v>
      </c>
      <c r="G50" s="26">
        <v>1</v>
      </c>
      <c r="H50" s="16">
        <f>G50*$H$62</f>
        <v>33</v>
      </c>
      <c r="I50" s="26">
        <v>3</v>
      </c>
      <c r="J50" s="16">
        <f>I50*$J$62</f>
        <v>102</v>
      </c>
      <c r="K50" s="65">
        <f>D50+F50+H50+J50</f>
        <v>135</v>
      </c>
      <c r="L50" s="94"/>
      <c r="M50" s="17">
        <v>6</v>
      </c>
    </row>
    <row r="51" spans="2:13" ht="12.75">
      <c r="B51" s="117" t="s">
        <v>61</v>
      </c>
      <c r="C51" s="26"/>
      <c r="D51" s="16"/>
      <c r="E51" s="26"/>
      <c r="F51" s="16"/>
      <c r="G51" s="26">
        <v>1</v>
      </c>
      <c r="H51" s="16">
        <v>33</v>
      </c>
      <c r="I51" s="30"/>
      <c r="J51" s="16"/>
      <c r="K51" s="65">
        <v>33</v>
      </c>
      <c r="L51" s="94"/>
      <c r="M51" s="17"/>
    </row>
    <row r="52" spans="2:13" ht="12.75">
      <c r="B52" s="8" t="s">
        <v>59</v>
      </c>
      <c r="C52" s="26"/>
      <c r="D52" s="16"/>
      <c r="E52" s="26"/>
      <c r="F52" s="16"/>
      <c r="G52" s="26"/>
      <c r="H52" s="16"/>
      <c r="I52" s="26">
        <v>1</v>
      </c>
      <c r="J52" s="16">
        <v>34</v>
      </c>
      <c r="K52" s="65">
        <v>34</v>
      </c>
      <c r="L52" s="94"/>
      <c r="M52" s="17"/>
    </row>
    <row r="53" spans="2:13" ht="12.75">
      <c r="B53" s="9" t="s">
        <v>79</v>
      </c>
      <c r="C53" s="26"/>
      <c r="D53" s="16"/>
      <c r="E53" s="26"/>
      <c r="F53" s="16"/>
      <c r="G53" s="26"/>
      <c r="H53" s="16"/>
      <c r="I53" s="26">
        <v>3</v>
      </c>
      <c r="J53" s="16">
        <f>I53*$J$62</f>
        <v>102</v>
      </c>
      <c r="K53" s="65">
        <f>D53+F53+H53+J53</f>
        <v>102</v>
      </c>
      <c r="L53" s="94"/>
      <c r="M53" s="17">
        <v>5</v>
      </c>
    </row>
    <row r="54" spans="2:13" ht="12.75">
      <c r="B54" s="8" t="s">
        <v>80</v>
      </c>
      <c r="C54" s="26"/>
      <c r="D54" s="16"/>
      <c r="E54" s="26"/>
      <c r="F54" s="16"/>
      <c r="G54" s="26"/>
      <c r="H54" s="16"/>
      <c r="I54" s="26">
        <v>1</v>
      </c>
      <c r="J54" s="16">
        <v>34</v>
      </c>
      <c r="K54" s="65">
        <v>34</v>
      </c>
      <c r="L54" s="94"/>
      <c r="M54" s="17"/>
    </row>
    <row r="55" spans="2:13" ht="12.75">
      <c r="B55" s="9" t="s">
        <v>41</v>
      </c>
      <c r="C55" s="26"/>
      <c r="D55" s="16"/>
      <c r="E55" s="26">
        <v>1</v>
      </c>
      <c r="F55" s="16">
        <v>33</v>
      </c>
      <c r="G55" s="26">
        <v>2</v>
      </c>
      <c r="H55" s="16">
        <v>66</v>
      </c>
      <c r="I55" s="26"/>
      <c r="J55" s="16">
        <f>I55*$J$62</f>
        <v>0</v>
      </c>
      <c r="K55" s="65">
        <v>99</v>
      </c>
      <c r="L55" s="94"/>
      <c r="M55" s="17">
        <v>4</v>
      </c>
    </row>
    <row r="56" spans="2:13" ht="12.75">
      <c r="B56" s="9" t="s">
        <v>84</v>
      </c>
      <c r="C56" s="26"/>
      <c r="D56" s="16">
        <f>C56*$D$62</f>
        <v>0</v>
      </c>
      <c r="E56" s="26"/>
      <c r="F56" s="16">
        <f>E56*$F$62</f>
        <v>0</v>
      </c>
      <c r="G56" s="26"/>
      <c r="H56" s="16">
        <f>G56*$H$62</f>
        <v>0</v>
      </c>
      <c r="I56" s="26">
        <v>2</v>
      </c>
      <c r="J56" s="16">
        <v>68</v>
      </c>
      <c r="K56" s="65">
        <f>D56+F56+H56+J56</f>
        <v>68</v>
      </c>
      <c r="L56" s="94"/>
      <c r="M56" s="17">
        <v>3</v>
      </c>
    </row>
    <row r="57" spans="2:13" s="3" customFormat="1" ht="12.75">
      <c r="B57" s="122" t="s">
        <v>85</v>
      </c>
      <c r="C57" s="157"/>
      <c r="D57" s="158"/>
      <c r="E57" s="157"/>
      <c r="F57" s="158"/>
      <c r="G57" s="157"/>
      <c r="H57" s="158"/>
      <c r="I57" s="157">
        <v>2</v>
      </c>
      <c r="J57" s="16">
        <v>68</v>
      </c>
      <c r="K57" s="65">
        <v>68</v>
      </c>
      <c r="L57" s="103"/>
      <c r="M57" s="104"/>
    </row>
    <row r="58" spans="2:13" s="4" customFormat="1" ht="13.5" thickBot="1">
      <c r="B58" s="71" t="s">
        <v>18</v>
      </c>
      <c r="C58" s="18">
        <f>SUM(C47:C56)</f>
        <v>0</v>
      </c>
      <c r="D58" s="19">
        <f>SUM(D47:D56)</f>
        <v>0</v>
      </c>
      <c r="E58" s="18">
        <f>SUM(E47:E56)</f>
        <v>1</v>
      </c>
      <c r="F58" s="19">
        <f>SUM(F47:F56)</f>
        <v>33</v>
      </c>
      <c r="G58" s="18">
        <f>+G55+G50+G48</f>
        <v>5</v>
      </c>
      <c r="H58" s="19">
        <f>SUM(H47:H56)</f>
        <v>198</v>
      </c>
      <c r="I58" s="18">
        <f>+I47+I48+I50+I53+I56</f>
        <v>13</v>
      </c>
      <c r="J58" s="19">
        <f>+J47+J48+J50+J53+J56</f>
        <v>442</v>
      </c>
      <c r="K58" s="67">
        <f>+K47+K48+K50+K53+K55+K56</f>
        <v>640</v>
      </c>
      <c r="L58" s="95">
        <v>612</v>
      </c>
      <c r="M58" s="67">
        <v>28</v>
      </c>
    </row>
    <row r="59" spans="2:13" s="4" customFormat="1" ht="13.5" thickBot="1">
      <c r="B59" s="77"/>
      <c r="C59" s="78"/>
      <c r="D59" s="79"/>
      <c r="E59" s="78"/>
      <c r="F59" s="79"/>
      <c r="G59" s="78"/>
      <c r="H59" s="79"/>
      <c r="I59" s="78"/>
      <c r="J59" s="79"/>
      <c r="K59" s="80"/>
      <c r="L59" s="23"/>
      <c r="M59" s="23"/>
    </row>
    <row r="60" spans="2:13" s="4" customFormat="1" ht="13.5" thickBot="1">
      <c r="B60" s="81" t="s">
        <v>66</v>
      </c>
      <c r="C60" s="82">
        <f aca="true" t="shared" si="4" ref="C60:J60">SUM(C19+C40+C58)</f>
        <v>31</v>
      </c>
      <c r="D60" s="83">
        <f t="shared" si="4"/>
        <v>1085</v>
      </c>
      <c r="E60" s="84">
        <f t="shared" si="4"/>
        <v>31</v>
      </c>
      <c r="F60" s="83">
        <f t="shared" si="4"/>
        <v>1023</v>
      </c>
      <c r="G60" s="84">
        <f t="shared" si="4"/>
        <v>32.5</v>
      </c>
      <c r="H60" s="83">
        <f t="shared" si="4"/>
        <v>1108</v>
      </c>
      <c r="I60" s="84">
        <f t="shared" si="4"/>
        <v>33.5</v>
      </c>
      <c r="J60" s="83">
        <f t="shared" si="4"/>
        <v>1139</v>
      </c>
      <c r="K60" s="85">
        <f>D60+F60+H60+J60</f>
        <v>4355</v>
      </c>
      <c r="L60" s="23"/>
      <c r="M60" s="23"/>
    </row>
    <row r="61" spans="2:13" s="4" customFormat="1" ht="13.5" thickBot="1">
      <c r="B61" s="89"/>
      <c r="C61" s="90"/>
      <c r="D61" s="91"/>
      <c r="E61" s="90"/>
      <c r="F61" s="91"/>
      <c r="G61" s="90"/>
      <c r="H61" s="91"/>
      <c r="I61" s="90"/>
      <c r="J61" s="91"/>
      <c r="K61" s="91"/>
      <c r="L61" s="23"/>
      <c r="M61" s="23"/>
    </row>
    <row r="62" spans="2:11" ht="12.75">
      <c r="B62" s="39" t="s">
        <v>19</v>
      </c>
      <c r="C62" s="36"/>
      <c r="D62" s="36">
        <v>35</v>
      </c>
      <c r="E62" s="36"/>
      <c r="F62" s="36">
        <v>33</v>
      </c>
      <c r="G62" s="36"/>
      <c r="H62" s="36">
        <v>33</v>
      </c>
      <c r="I62" s="36"/>
      <c r="J62" s="36">
        <v>34</v>
      </c>
      <c r="K62" s="86">
        <f>D62+F62+H62+J62</f>
        <v>135</v>
      </c>
    </row>
    <row r="63" spans="2:11" ht="12.75">
      <c r="B63" s="9" t="s">
        <v>20</v>
      </c>
      <c r="C63" s="37"/>
      <c r="D63" s="37"/>
      <c r="E63" s="37"/>
      <c r="F63" s="37">
        <v>2</v>
      </c>
      <c r="G63" s="37"/>
      <c r="H63" s="37">
        <v>2</v>
      </c>
      <c r="I63" s="37"/>
      <c r="J63" s="37"/>
      <c r="K63" s="87">
        <f>D63+F63+H63+J63</f>
        <v>4</v>
      </c>
    </row>
    <row r="64" spans="2:11" ht="12.75">
      <c r="B64" s="9" t="s">
        <v>21</v>
      </c>
      <c r="C64" s="37"/>
      <c r="D64" s="37">
        <v>3</v>
      </c>
      <c r="E64" s="37"/>
      <c r="F64" s="37">
        <v>3</v>
      </c>
      <c r="G64" s="37"/>
      <c r="H64" s="37">
        <v>3</v>
      </c>
      <c r="I64" s="37"/>
      <c r="J64" s="37">
        <v>2</v>
      </c>
      <c r="K64" s="87">
        <f>D64+F64+H64+J64</f>
        <v>11</v>
      </c>
    </row>
    <row r="65" spans="2:13" s="1" customFormat="1" ht="13.5" thickBot="1">
      <c r="B65" s="71" t="s">
        <v>22</v>
      </c>
      <c r="C65" s="38"/>
      <c r="D65" s="38">
        <f>SUM(D62:D64)</f>
        <v>38</v>
      </c>
      <c r="E65" s="38"/>
      <c r="F65" s="38">
        <f>SUM(F62:F64)</f>
        <v>38</v>
      </c>
      <c r="G65" s="38"/>
      <c r="H65" s="38">
        <f>SUM(H62:H64)</f>
        <v>38</v>
      </c>
      <c r="I65" s="38"/>
      <c r="J65" s="38">
        <f>SUM(J62:J64)</f>
        <v>36</v>
      </c>
      <c r="K65" s="88">
        <f>D65+F65+H65+J65</f>
        <v>150</v>
      </c>
      <c r="L65" s="10"/>
      <c r="M65" s="10"/>
    </row>
    <row r="66" spans="3:11" ht="12.75">
      <c r="C66" s="154"/>
      <c r="K66" s="140"/>
    </row>
  </sheetData>
  <sheetProtection/>
  <mergeCells count="1">
    <mergeCell ref="B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73"/>
  <sheetViews>
    <sheetView zoomScale="120" zoomScaleNormal="120" zoomScalePageLayoutView="0" workbookViewId="0" topLeftCell="A1">
      <selection activeCell="G9" sqref="G9"/>
    </sheetView>
  </sheetViews>
  <sheetFormatPr defaultColWidth="9.140625" defaultRowHeight="12.75"/>
  <cols>
    <col min="1" max="1" width="2.140625" style="2" customWidth="1"/>
    <col min="2" max="2" width="35.28125" style="2" customWidth="1"/>
    <col min="3" max="3" width="4.8515625" style="2" bestFit="1" customWidth="1"/>
    <col min="4" max="4" width="7.7109375" style="2" bestFit="1" customWidth="1"/>
    <col min="5" max="5" width="4.8515625" style="2" bestFit="1" customWidth="1"/>
    <col min="6" max="6" width="7.28125" style="2" bestFit="1" customWidth="1"/>
    <col min="7" max="7" width="5.7109375" style="2" customWidth="1"/>
    <col min="8" max="8" width="7.7109375" style="2" bestFit="1" customWidth="1"/>
    <col min="9" max="9" width="5.8515625" style="2" bestFit="1" customWidth="1"/>
    <col min="10" max="10" width="7.7109375" style="2" bestFit="1" customWidth="1"/>
    <col min="11" max="11" width="9.140625" style="2" bestFit="1" customWidth="1"/>
    <col min="12" max="12" width="7.7109375" style="11" bestFit="1" customWidth="1"/>
    <col min="13" max="13" width="9.421875" style="11" bestFit="1" customWidth="1"/>
    <col min="14" max="14" width="9.421875" style="2" bestFit="1" customWidth="1"/>
    <col min="15" max="15" width="13.00390625" style="2" bestFit="1" customWidth="1"/>
    <col min="16" max="16384" width="9.140625" style="2" customWidth="1"/>
  </cols>
  <sheetData>
    <row r="1" ht="13.5" thickBot="1"/>
    <row r="2" spans="2:13" ht="21" thickBot="1">
      <c r="B2" s="159" t="s">
        <v>76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ht="15.75" thickBot="1">
      <c r="B3" s="50"/>
    </row>
    <row r="4" spans="2:13" ht="12.75">
      <c r="B4" s="51"/>
      <c r="C4" s="52" t="s">
        <v>0</v>
      </c>
      <c r="D4" s="53"/>
      <c r="E4" s="52" t="s">
        <v>1</v>
      </c>
      <c r="F4" s="53"/>
      <c r="G4" s="52" t="s">
        <v>23</v>
      </c>
      <c r="H4" s="53"/>
      <c r="I4" s="52" t="s">
        <v>28</v>
      </c>
      <c r="J4" s="53"/>
      <c r="K4" s="54" t="s">
        <v>2</v>
      </c>
      <c r="L4" s="40" t="s">
        <v>35</v>
      </c>
      <c r="M4" s="41" t="s">
        <v>39</v>
      </c>
    </row>
    <row r="5" spans="2:13" ht="12.75">
      <c r="B5" s="77" t="s">
        <v>42</v>
      </c>
      <c r="C5" s="110">
        <v>35</v>
      </c>
      <c r="D5" s="108"/>
      <c r="E5" s="109">
        <v>33</v>
      </c>
      <c r="F5" s="108">
        <v>33</v>
      </c>
      <c r="G5" s="109"/>
      <c r="H5" s="108"/>
      <c r="I5" s="109"/>
      <c r="J5" s="108">
        <v>34</v>
      </c>
      <c r="K5" s="58"/>
      <c r="L5" s="106"/>
      <c r="M5" s="107"/>
    </row>
    <row r="6" spans="2:15" ht="12.75">
      <c r="B6" s="55" t="s">
        <v>3</v>
      </c>
      <c r="C6" s="56" t="s">
        <v>4</v>
      </c>
      <c r="D6" s="56"/>
      <c r="E6" s="57" t="s">
        <v>4</v>
      </c>
      <c r="F6" s="56"/>
      <c r="G6" s="57" t="s">
        <v>4</v>
      </c>
      <c r="H6" s="56"/>
      <c r="I6" s="57" t="s">
        <v>4</v>
      </c>
      <c r="J6" s="56"/>
      <c r="K6" s="58" t="s">
        <v>5</v>
      </c>
      <c r="L6" s="42" t="s">
        <v>36</v>
      </c>
      <c r="M6" s="43" t="s">
        <v>40</v>
      </c>
      <c r="N6" s="59"/>
      <c r="O6" s="59"/>
    </row>
    <row r="7" spans="2:13" ht="13.5" thickBot="1">
      <c r="B7" s="60"/>
      <c r="C7" s="61" t="s">
        <v>6</v>
      </c>
      <c r="D7" s="62" t="s">
        <v>7</v>
      </c>
      <c r="E7" s="61" t="s">
        <v>6</v>
      </c>
      <c r="F7" s="62" t="s">
        <v>7</v>
      </c>
      <c r="G7" s="61" t="s">
        <v>6</v>
      </c>
      <c r="H7" s="62" t="s">
        <v>7</v>
      </c>
      <c r="I7" s="61" t="s">
        <v>6</v>
      </c>
      <c r="J7" s="62" t="s">
        <v>7</v>
      </c>
      <c r="K7" s="63" t="s">
        <v>27</v>
      </c>
      <c r="L7" s="44" t="s">
        <v>37</v>
      </c>
      <c r="M7" s="45" t="s">
        <v>34</v>
      </c>
    </row>
    <row r="8" spans="2:14" ht="13.5" thickBot="1">
      <c r="B8" s="1" t="s">
        <v>8</v>
      </c>
      <c r="N8" s="2" t="s">
        <v>67</v>
      </c>
    </row>
    <row r="9" spans="2:14" ht="12.75">
      <c r="B9" s="5" t="s">
        <v>9</v>
      </c>
      <c r="C9" s="12">
        <v>4</v>
      </c>
      <c r="D9" s="13">
        <f>C9*$D$62</f>
        <v>140</v>
      </c>
      <c r="E9" s="12">
        <v>3</v>
      </c>
      <c r="F9" s="13">
        <v>99</v>
      </c>
      <c r="G9" s="12">
        <v>3</v>
      </c>
      <c r="H9" s="13">
        <v>99</v>
      </c>
      <c r="I9" s="12">
        <v>4</v>
      </c>
      <c r="J9" s="13">
        <v>136</v>
      </c>
      <c r="K9" s="64">
        <f aca="true" t="shared" si="0" ref="K9:K18">D9+F9+H9+J9</f>
        <v>474</v>
      </c>
      <c r="L9" s="93">
        <v>487</v>
      </c>
      <c r="M9" s="14">
        <v>24</v>
      </c>
      <c r="N9" s="11">
        <f>+N10+N11+N12+N13+N14+N15+N16+N17+N18</f>
        <v>19</v>
      </c>
    </row>
    <row r="10" spans="2:14" ht="12.75">
      <c r="B10" s="6" t="s">
        <v>10</v>
      </c>
      <c r="C10" s="141">
        <v>3</v>
      </c>
      <c r="D10" s="142">
        <v>105</v>
      </c>
      <c r="E10" s="15">
        <v>3</v>
      </c>
      <c r="F10" s="16">
        <v>99</v>
      </c>
      <c r="G10" s="141">
        <v>4</v>
      </c>
      <c r="H10" s="142">
        <v>132</v>
      </c>
      <c r="I10" s="15">
        <v>2</v>
      </c>
      <c r="J10" s="16">
        <v>68</v>
      </c>
      <c r="K10" s="143">
        <f>D10+F10+H10+J10</f>
        <v>404</v>
      </c>
      <c r="L10" s="94">
        <v>408</v>
      </c>
      <c r="M10" s="17">
        <v>20</v>
      </c>
      <c r="N10" s="144">
        <v>6</v>
      </c>
    </row>
    <row r="11" spans="2:14" ht="12.75">
      <c r="B11" s="6" t="s">
        <v>24</v>
      </c>
      <c r="C11" s="15">
        <v>3</v>
      </c>
      <c r="D11" s="16">
        <f>C11*$D$62</f>
        <v>105</v>
      </c>
      <c r="E11" s="15">
        <v>3</v>
      </c>
      <c r="F11" s="16">
        <f>E11*$F$62</f>
        <v>99</v>
      </c>
      <c r="G11" s="15">
        <v>3</v>
      </c>
      <c r="H11" s="16">
        <f aca="true" t="shared" si="1" ref="H11:H17">G11*$H$62</f>
        <v>99</v>
      </c>
      <c r="I11" s="15">
        <v>3</v>
      </c>
      <c r="J11" s="16">
        <v>102</v>
      </c>
      <c r="K11" s="65">
        <f t="shared" si="0"/>
        <v>405</v>
      </c>
      <c r="L11" s="94">
        <v>417</v>
      </c>
      <c r="M11" s="17">
        <v>20</v>
      </c>
      <c r="N11" s="11">
        <v>12</v>
      </c>
    </row>
    <row r="12" spans="2:14" ht="12.75">
      <c r="B12" s="6" t="s">
        <v>25</v>
      </c>
      <c r="C12" s="15">
        <v>2</v>
      </c>
      <c r="D12" s="152">
        <v>70</v>
      </c>
      <c r="E12" s="15"/>
      <c r="F12" s="16">
        <f>E12*$F$62</f>
        <v>0</v>
      </c>
      <c r="G12" s="15"/>
      <c r="H12" s="16">
        <f t="shared" si="1"/>
        <v>0</v>
      </c>
      <c r="I12" s="15"/>
      <c r="J12" s="16">
        <f>I12*$J$62</f>
        <v>0</v>
      </c>
      <c r="K12" s="151">
        <f t="shared" si="0"/>
        <v>70</v>
      </c>
      <c r="L12" s="94">
        <v>68</v>
      </c>
      <c r="M12" s="46">
        <v>3</v>
      </c>
      <c r="N12" s="124">
        <v>-2</v>
      </c>
    </row>
    <row r="13" spans="2:14" ht="12.75">
      <c r="B13" s="6" t="s">
        <v>29</v>
      </c>
      <c r="C13" s="141">
        <v>3</v>
      </c>
      <c r="D13" s="142">
        <v>105</v>
      </c>
      <c r="E13" s="15"/>
      <c r="F13" s="16"/>
      <c r="G13" s="15"/>
      <c r="H13" s="16">
        <f t="shared" si="1"/>
        <v>0</v>
      </c>
      <c r="I13" s="15"/>
      <c r="J13" s="16">
        <f>I13*$J$62</f>
        <v>0</v>
      </c>
      <c r="K13" s="143">
        <v>105</v>
      </c>
      <c r="L13" s="94">
        <v>102</v>
      </c>
      <c r="M13" s="46">
        <v>5</v>
      </c>
      <c r="N13" s="145">
        <v>-5</v>
      </c>
    </row>
    <row r="14" spans="2:14" ht="12.75">
      <c r="B14" s="6" t="s">
        <v>30</v>
      </c>
      <c r="C14" s="15">
        <v>2</v>
      </c>
      <c r="D14" s="152">
        <v>70</v>
      </c>
      <c r="E14" s="15"/>
      <c r="F14" s="16">
        <f>E14*$F$62</f>
        <v>0</v>
      </c>
      <c r="G14" s="15"/>
      <c r="H14" s="16">
        <f t="shared" si="1"/>
        <v>0</v>
      </c>
      <c r="I14" s="15"/>
      <c r="J14" s="16">
        <f>I14*$J$62</f>
        <v>0</v>
      </c>
      <c r="K14" s="151">
        <v>70</v>
      </c>
      <c r="L14" s="94">
        <v>68</v>
      </c>
      <c r="M14" s="46">
        <v>3</v>
      </c>
      <c r="N14" s="124">
        <v>-2</v>
      </c>
    </row>
    <row r="15" spans="2:14" ht="12.75">
      <c r="B15" s="6" t="s">
        <v>31</v>
      </c>
      <c r="C15" s="15"/>
      <c r="D15" s="16">
        <f>C15*$D$62</f>
        <v>0</v>
      </c>
      <c r="E15" s="15"/>
      <c r="F15" s="16">
        <f>E15*$F$62</f>
        <v>0</v>
      </c>
      <c r="G15" s="15"/>
      <c r="H15" s="16">
        <f t="shared" si="1"/>
        <v>0</v>
      </c>
      <c r="I15" s="15">
        <v>2</v>
      </c>
      <c r="J15" s="16">
        <v>68</v>
      </c>
      <c r="K15" s="65">
        <f t="shared" si="0"/>
        <v>68</v>
      </c>
      <c r="L15" s="94">
        <v>68</v>
      </c>
      <c r="M15" s="46">
        <v>3</v>
      </c>
      <c r="N15" s="124">
        <v>0</v>
      </c>
    </row>
    <row r="16" spans="2:14" ht="12.75">
      <c r="B16" s="6" t="s">
        <v>32</v>
      </c>
      <c r="C16" s="15">
        <v>2</v>
      </c>
      <c r="D16" s="16">
        <f>C16*$D$62</f>
        <v>70</v>
      </c>
      <c r="E16" s="15">
        <v>2</v>
      </c>
      <c r="F16" s="16">
        <v>66</v>
      </c>
      <c r="G16" s="15"/>
      <c r="H16" s="16">
        <f t="shared" si="1"/>
        <v>0</v>
      </c>
      <c r="I16" s="15"/>
      <c r="J16" s="16">
        <f>I16*$J$62</f>
        <v>0</v>
      </c>
      <c r="K16" s="65">
        <f t="shared" si="0"/>
        <v>136</v>
      </c>
      <c r="L16" s="94">
        <v>140</v>
      </c>
      <c r="M16" s="46">
        <v>7</v>
      </c>
      <c r="N16" s="124">
        <v>4</v>
      </c>
    </row>
    <row r="17" spans="2:14" ht="12.75">
      <c r="B17" s="6" t="s">
        <v>33</v>
      </c>
      <c r="C17" s="15">
        <v>0</v>
      </c>
      <c r="D17" s="16">
        <f>C17*$D$62</f>
        <v>0</v>
      </c>
      <c r="E17" s="15">
        <v>2</v>
      </c>
      <c r="F17" s="142">
        <f>E17*$F$62</f>
        <v>66</v>
      </c>
      <c r="G17" s="15"/>
      <c r="H17" s="16">
        <f t="shared" si="1"/>
        <v>0</v>
      </c>
      <c r="I17" s="15"/>
      <c r="J17" s="16">
        <f>I17*$J$62</f>
        <v>0</v>
      </c>
      <c r="K17" s="143">
        <f t="shared" si="0"/>
        <v>66</v>
      </c>
      <c r="L17" s="94">
        <v>70</v>
      </c>
      <c r="M17" s="46">
        <v>3</v>
      </c>
      <c r="N17" s="145">
        <v>4</v>
      </c>
    </row>
    <row r="18" spans="2:14" ht="12.75">
      <c r="B18" s="6" t="s">
        <v>11</v>
      </c>
      <c r="C18" s="15">
        <v>3</v>
      </c>
      <c r="D18" s="16">
        <f>C18*$D$62</f>
        <v>105</v>
      </c>
      <c r="E18" s="15">
        <v>3</v>
      </c>
      <c r="F18" s="16">
        <v>99</v>
      </c>
      <c r="G18" s="15">
        <v>2</v>
      </c>
      <c r="H18" s="16">
        <v>66</v>
      </c>
      <c r="I18" s="15">
        <v>2</v>
      </c>
      <c r="J18" s="16">
        <v>68</v>
      </c>
      <c r="K18" s="65">
        <f t="shared" si="0"/>
        <v>338</v>
      </c>
      <c r="L18" s="94">
        <v>340</v>
      </c>
      <c r="M18" s="46">
        <v>14</v>
      </c>
      <c r="N18" s="124">
        <v>2</v>
      </c>
    </row>
    <row r="19" spans="2:14" ht="13.5" thickBot="1">
      <c r="B19" s="66" t="s">
        <v>12</v>
      </c>
      <c r="C19" s="18">
        <f aca="true" t="shared" si="2" ref="C19:M19">SUM(C9:C18)</f>
        <v>22</v>
      </c>
      <c r="D19" s="19">
        <f>+D9+D10+D11+D12+D13+D14+D15+D16+D17+D18</f>
        <v>770</v>
      </c>
      <c r="E19" s="18">
        <f t="shared" si="2"/>
        <v>16</v>
      </c>
      <c r="F19" s="19">
        <f>+F9+F10+F11+F16+F17+F18</f>
        <v>528</v>
      </c>
      <c r="G19" s="18">
        <f t="shared" si="2"/>
        <v>12</v>
      </c>
      <c r="H19" s="19">
        <f>+H9+H10+H11+H18</f>
        <v>396</v>
      </c>
      <c r="I19" s="18">
        <f t="shared" si="2"/>
        <v>13</v>
      </c>
      <c r="J19" s="19">
        <f>+J9+J10+J11+J12+J13+J14+J15+J16+J17+J18</f>
        <v>442</v>
      </c>
      <c r="K19" s="67">
        <f>+D19+F19+H19+J19</f>
        <v>2136</v>
      </c>
      <c r="L19" s="95">
        <f t="shared" si="2"/>
        <v>2168</v>
      </c>
      <c r="M19" s="67">
        <f t="shared" si="2"/>
        <v>102</v>
      </c>
      <c r="N19" s="11">
        <f>+N9+N10+N11+N12+N13+N15+N14+N16+N17+N18</f>
        <v>38</v>
      </c>
    </row>
    <row r="20" spans="2:14" ht="12.75">
      <c r="B20" s="20"/>
      <c r="C20" s="21"/>
      <c r="D20" s="22"/>
      <c r="E20" s="21"/>
      <c r="F20" s="22"/>
      <c r="G20" s="21"/>
      <c r="H20" s="22"/>
      <c r="I20" s="21"/>
      <c r="J20" s="22"/>
      <c r="K20" s="22"/>
      <c r="N20" s="11"/>
    </row>
    <row r="21" spans="2:14" ht="13.5" thickBot="1">
      <c r="B21" s="1" t="s">
        <v>13</v>
      </c>
      <c r="C21" s="4"/>
      <c r="D21" s="4"/>
      <c r="E21" s="4"/>
      <c r="F21" s="24"/>
      <c r="G21" s="4"/>
      <c r="H21" s="24"/>
      <c r="I21" s="4"/>
      <c r="J21" s="24"/>
      <c r="K21" s="4"/>
      <c r="N21" s="11"/>
    </row>
    <row r="22" spans="2:14" ht="12.75">
      <c r="B22" s="5" t="s">
        <v>43</v>
      </c>
      <c r="C22" s="146">
        <v>5</v>
      </c>
      <c r="D22" s="147">
        <f>C22*$D$62</f>
        <v>175</v>
      </c>
      <c r="E22" s="148">
        <v>3</v>
      </c>
      <c r="F22" s="147">
        <f>E22*$F$62</f>
        <v>99</v>
      </c>
      <c r="G22" s="12">
        <v>3</v>
      </c>
      <c r="H22" s="13">
        <f>G22*$H$62</f>
        <v>99</v>
      </c>
      <c r="I22" s="12"/>
      <c r="J22" s="13">
        <f>I22*$J$62</f>
        <v>0</v>
      </c>
      <c r="K22" s="149">
        <f>D22+F22+H22+J22</f>
        <v>373</v>
      </c>
      <c r="L22" s="93">
        <v>375</v>
      </c>
      <c r="M22" s="14">
        <v>22</v>
      </c>
      <c r="N22" s="144">
        <v>2</v>
      </c>
    </row>
    <row r="23" spans="2:14" ht="12.75">
      <c r="B23" s="114" t="s">
        <v>44</v>
      </c>
      <c r="C23" s="119">
        <v>2</v>
      </c>
      <c r="D23" s="120">
        <v>70</v>
      </c>
      <c r="E23" s="111"/>
      <c r="F23" s="49"/>
      <c r="G23" s="111"/>
      <c r="H23" s="49"/>
      <c r="I23" s="111"/>
      <c r="J23" s="49"/>
      <c r="K23" s="137">
        <v>70</v>
      </c>
      <c r="L23" s="112"/>
      <c r="M23" s="113"/>
      <c r="N23" s="11"/>
    </row>
    <row r="24" spans="2:14" ht="12.75">
      <c r="B24" s="6" t="s">
        <v>45</v>
      </c>
      <c r="C24" s="15"/>
      <c r="D24" s="16">
        <f>C24*$D$62</f>
        <v>0</v>
      </c>
      <c r="E24" s="15">
        <v>3</v>
      </c>
      <c r="F24" s="16">
        <f>E24*$F$62</f>
        <v>99</v>
      </c>
      <c r="G24" s="15">
        <v>3</v>
      </c>
      <c r="H24" s="16">
        <f>G24*$H$62</f>
        <v>99</v>
      </c>
      <c r="I24" s="15">
        <v>1.5</v>
      </c>
      <c r="J24" s="16">
        <f>I24*$J$62</f>
        <v>51</v>
      </c>
      <c r="K24" s="65">
        <f>D24+F24+H24+J24</f>
        <v>249</v>
      </c>
      <c r="L24" s="94">
        <v>250</v>
      </c>
      <c r="M24" s="17">
        <v>14</v>
      </c>
      <c r="N24" s="11">
        <v>1</v>
      </c>
    </row>
    <row r="25" spans="2:14" ht="12.75">
      <c r="B25" s="115" t="s">
        <v>46</v>
      </c>
      <c r="C25" s="15"/>
      <c r="D25" s="16"/>
      <c r="E25" s="121">
        <v>1</v>
      </c>
      <c r="F25" s="116">
        <v>33</v>
      </c>
      <c r="G25" s="121">
        <v>1</v>
      </c>
      <c r="H25" s="116">
        <v>33</v>
      </c>
      <c r="I25" s="121"/>
      <c r="J25" s="16"/>
      <c r="K25" s="123">
        <f>+F25+H25</f>
        <v>66</v>
      </c>
      <c r="L25" s="94"/>
      <c r="M25" s="17"/>
      <c r="N25" s="11"/>
    </row>
    <row r="26" spans="2:14" ht="12.75">
      <c r="B26" s="6" t="s">
        <v>47</v>
      </c>
      <c r="C26" s="15"/>
      <c r="D26" s="16">
        <f>C26*$D$62</f>
        <v>0</v>
      </c>
      <c r="E26" s="15">
        <v>4</v>
      </c>
      <c r="F26" s="16">
        <f>E26*$F$62</f>
        <v>132</v>
      </c>
      <c r="G26" s="15">
        <v>3.5</v>
      </c>
      <c r="H26" s="16">
        <v>116</v>
      </c>
      <c r="I26" s="15">
        <v>2</v>
      </c>
      <c r="J26" s="16">
        <f>I26*$J$62</f>
        <v>68</v>
      </c>
      <c r="K26" s="65">
        <f>D26+F26+H26+J26</f>
        <v>316</v>
      </c>
      <c r="L26" s="94">
        <v>320</v>
      </c>
      <c r="M26" s="17">
        <v>16</v>
      </c>
      <c r="N26" s="11">
        <v>4.5</v>
      </c>
    </row>
    <row r="27" spans="2:14" ht="12.75">
      <c r="B27" s="115" t="s">
        <v>48</v>
      </c>
      <c r="C27" s="15"/>
      <c r="D27" s="16"/>
      <c r="E27" s="121">
        <v>1</v>
      </c>
      <c r="F27" s="116">
        <v>33</v>
      </c>
      <c r="G27" s="121">
        <v>1</v>
      </c>
      <c r="H27" s="116">
        <v>33</v>
      </c>
      <c r="I27" s="121">
        <v>1</v>
      </c>
      <c r="J27" s="116">
        <v>34</v>
      </c>
      <c r="K27" s="123">
        <f>+F27+H27+J27</f>
        <v>100</v>
      </c>
      <c r="L27" s="94"/>
      <c r="M27" s="17"/>
      <c r="N27" s="11"/>
    </row>
    <row r="28" spans="2:14" ht="12.75">
      <c r="B28" s="153" t="s">
        <v>77</v>
      </c>
      <c r="C28" s="15"/>
      <c r="D28" s="16">
        <f>C28*$D$62</f>
        <v>0</v>
      </c>
      <c r="E28" s="15">
        <v>2</v>
      </c>
      <c r="F28" s="16">
        <f>E28*$F$62</f>
        <v>66</v>
      </c>
      <c r="G28" s="15">
        <v>2</v>
      </c>
      <c r="H28" s="16">
        <f>G28*$H$62</f>
        <v>66</v>
      </c>
      <c r="I28" s="15"/>
      <c r="J28" s="16">
        <f>I28*$J$62</f>
        <v>0</v>
      </c>
      <c r="K28" s="65">
        <f>D28+F28+H28+J28</f>
        <v>132</v>
      </c>
      <c r="L28" s="94">
        <v>140</v>
      </c>
      <c r="M28" s="17">
        <v>8</v>
      </c>
      <c r="N28" s="11">
        <v>8</v>
      </c>
    </row>
    <row r="29" spans="2:14" ht="12.75">
      <c r="B29" s="115" t="s">
        <v>49</v>
      </c>
      <c r="C29" s="26"/>
      <c r="D29" s="16"/>
      <c r="E29" s="15"/>
      <c r="F29" s="16"/>
      <c r="G29" s="121">
        <v>1</v>
      </c>
      <c r="H29" s="116">
        <v>33</v>
      </c>
      <c r="I29" s="15"/>
      <c r="J29" s="16"/>
      <c r="K29" s="123">
        <v>33</v>
      </c>
      <c r="L29" s="94"/>
      <c r="M29" s="17"/>
      <c r="N29" s="11"/>
    </row>
    <row r="30" spans="2:14" ht="12.75">
      <c r="B30" s="7" t="s">
        <v>50</v>
      </c>
      <c r="C30" s="26"/>
      <c r="D30" s="16"/>
      <c r="E30" s="29">
        <v>1</v>
      </c>
      <c r="F30" s="28">
        <v>33</v>
      </c>
      <c r="G30" s="15"/>
      <c r="H30" s="16"/>
      <c r="I30" s="15"/>
      <c r="J30" s="16"/>
      <c r="K30" s="68">
        <v>33</v>
      </c>
      <c r="L30" s="94"/>
      <c r="M30" s="17"/>
      <c r="N30" s="11"/>
    </row>
    <row r="31" spans="2:14" ht="12.75">
      <c r="B31" s="6" t="s">
        <v>68</v>
      </c>
      <c r="C31" s="26"/>
      <c r="D31" s="16"/>
      <c r="E31" s="15"/>
      <c r="F31" s="16"/>
      <c r="G31" s="15">
        <v>2</v>
      </c>
      <c r="H31" s="16">
        <v>68</v>
      </c>
      <c r="I31" s="15"/>
      <c r="J31" s="16"/>
      <c r="K31" s="65">
        <v>68</v>
      </c>
      <c r="L31" s="94">
        <v>70</v>
      </c>
      <c r="M31" s="17">
        <v>3</v>
      </c>
      <c r="N31" s="11">
        <v>2</v>
      </c>
    </row>
    <row r="32" spans="2:14" s="3" customFormat="1" ht="12.75">
      <c r="B32" s="7" t="s">
        <v>69</v>
      </c>
      <c r="C32" s="27"/>
      <c r="D32" s="28"/>
      <c r="E32" s="29"/>
      <c r="F32" s="28"/>
      <c r="G32" s="29">
        <v>1</v>
      </c>
      <c r="H32" s="28">
        <v>33</v>
      </c>
      <c r="I32" s="29"/>
      <c r="J32" s="28"/>
      <c r="K32" s="68">
        <v>33</v>
      </c>
      <c r="L32" s="96"/>
      <c r="M32" s="92"/>
      <c r="N32" s="125"/>
    </row>
    <row r="33" spans="2:14" ht="12.75">
      <c r="B33" s="6" t="s">
        <v>51</v>
      </c>
      <c r="C33" s="141">
        <v>4</v>
      </c>
      <c r="D33" s="142">
        <f>C33*$D$62</f>
        <v>140</v>
      </c>
      <c r="E33" s="141">
        <v>2</v>
      </c>
      <c r="F33" s="142">
        <v>66</v>
      </c>
      <c r="G33" s="15">
        <v>2</v>
      </c>
      <c r="H33" s="16">
        <f>G33*$H$62</f>
        <v>66</v>
      </c>
      <c r="I33" s="15"/>
      <c r="J33" s="16">
        <f>I33*$J$62</f>
        <v>0</v>
      </c>
      <c r="K33" s="143">
        <f>D33+F33+H33+J33</f>
        <v>272</v>
      </c>
      <c r="L33" s="94">
        <v>270</v>
      </c>
      <c r="M33" s="17">
        <v>15</v>
      </c>
      <c r="N33" s="144">
        <v>-2</v>
      </c>
    </row>
    <row r="34" spans="2:14" ht="12.75">
      <c r="B34" s="115" t="s">
        <v>53</v>
      </c>
      <c r="C34" s="15"/>
      <c r="D34" s="16"/>
      <c r="E34" s="121">
        <v>2</v>
      </c>
      <c r="F34" s="116">
        <v>66</v>
      </c>
      <c r="G34" s="121">
        <v>2</v>
      </c>
      <c r="H34" s="116">
        <v>66</v>
      </c>
      <c r="I34" s="15"/>
      <c r="J34" s="16"/>
      <c r="K34" s="123">
        <v>132</v>
      </c>
      <c r="L34" s="94"/>
      <c r="M34" s="17"/>
      <c r="N34" s="11"/>
    </row>
    <row r="35" spans="2:14" ht="12.75">
      <c r="B35" s="7" t="s">
        <v>52</v>
      </c>
      <c r="C35" s="29">
        <v>2</v>
      </c>
      <c r="D35" s="28">
        <v>70</v>
      </c>
      <c r="E35" s="15"/>
      <c r="F35" s="16"/>
      <c r="G35" s="15"/>
      <c r="H35" s="16"/>
      <c r="I35" s="15"/>
      <c r="J35" s="16"/>
      <c r="K35" s="68">
        <v>70</v>
      </c>
      <c r="L35" s="94"/>
      <c r="M35" s="17"/>
      <c r="N35" s="11"/>
    </row>
    <row r="36" spans="2:14" ht="12.75">
      <c r="B36" s="6" t="s">
        <v>78</v>
      </c>
      <c r="C36" s="26"/>
      <c r="D36" s="16"/>
      <c r="E36" s="15"/>
      <c r="F36" s="16"/>
      <c r="G36" s="15"/>
      <c r="H36" s="16">
        <f>G36*$H$62</f>
        <v>0</v>
      </c>
      <c r="I36" s="15">
        <v>2</v>
      </c>
      <c r="J36" s="16">
        <v>68</v>
      </c>
      <c r="K36" s="65">
        <f>D36+F36+H36+J36</f>
        <v>68</v>
      </c>
      <c r="L36" s="94">
        <v>70</v>
      </c>
      <c r="M36" s="17">
        <v>3</v>
      </c>
      <c r="N36" s="11">
        <v>2</v>
      </c>
    </row>
    <row r="37" spans="2:14" s="3" customFormat="1" ht="12.75">
      <c r="B37" s="7" t="s">
        <v>38</v>
      </c>
      <c r="C37" s="27"/>
      <c r="D37" s="28"/>
      <c r="E37" s="29"/>
      <c r="F37" s="28"/>
      <c r="G37" s="27"/>
      <c r="H37" s="28"/>
      <c r="I37" s="29">
        <v>2</v>
      </c>
      <c r="J37" s="28">
        <v>68</v>
      </c>
      <c r="K37" s="68">
        <v>68</v>
      </c>
      <c r="L37" s="96"/>
      <c r="M37" s="92"/>
      <c r="N37" s="125"/>
    </row>
    <row r="38" spans="2:14" ht="12.75">
      <c r="B38" s="6" t="s">
        <v>54</v>
      </c>
      <c r="C38" s="15"/>
      <c r="D38" s="16"/>
      <c r="E38" s="26"/>
      <c r="F38" s="16"/>
      <c r="G38" s="26"/>
      <c r="H38" s="16"/>
      <c r="I38" s="15">
        <v>2</v>
      </c>
      <c r="J38" s="16">
        <v>68</v>
      </c>
      <c r="K38" s="65">
        <f>D38+F38+H38+J38</f>
        <v>68</v>
      </c>
      <c r="L38" s="94">
        <v>70</v>
      </c>
      <c r="M38" s="17">
        <v>3</v>
      </c>
      <c r="N38" s="11">
        <v>2</v>
      </c>
    </row>
    <row r="39" spans="2:14" s="3" customFormat="1" ht="12.75">
      <c r="B39" s="7" t="s">
        <v>55</v>
      </c>
      <c r="C39" s="29"/>
      <c r="D39" s="28"/>
      <c r="E39" s="27"/>
      <c r="F39" s="28"/>
      <c r="G39" s="27"/>
      <c r="H39" s="28"/>
      <c r="I39" s="29">
        <v>2</v>
      </c>
      <c r="J39" s="28">
        <v>68</v>
      </c>
      <c r="K39" s="68">
        <v>68</v>
      </c>
      <c r="L39" s="96"/>
      <c r="M39" s="92"/>
      <c r="N39" s="125"/>
    </row>
    <row r="40" spans="2:14" ht="12.75">
      <c r="B40" s="69" t="s">
        <v>14</v>
      </c>
      <c r="C40" s="30">
        <f>+C33+C22</f>
        <v>9</v>
      </c>
      <c r="D40" s="30">
        <f>+D22+D33</f>
        <v>315</v>
      </c>
      <c r="E40" s="30">
        <f>+E33+E28+E26+E24+E22</f>
        <v>14</v>
      </c>
      <c r="F40" s="30">
        <f>+F22+F24+F26+F28+F33</f>
        <v>462</v>
      </c>
      <c r="G40" s="30">
        <f>+G33+G31+G28+G26+G24+G22</f>
        <v>15.5</v>
      </c>
      <c r="H40" s="30">
        <f>+H22+H24+H26+H28+H31+H33+H36</f>
        <v>514</v>
      </c>
      <c r="I40" s="30">
        <f>+I38+I36+I26+I24</f>
        <v>7.5</v>
      </c>
      <c r="J40" s="30">
        <f>+J22+J24+J26+J28+J31+J33+J36+J38</f>
        <v>255</v>
      </c>
      <c r="K40" s="70">
        <f>+K22+K24+K26+K28+K31+K33+K36+K38</f>
        <v>1546</v>
      </c>
      <c r="L40" s="97">
        <f>SUM(L22:L39)</f>
        <v>1565</v>
      </c>
      <c r="M40" s="70">
        <f>+M22+M24+M26+M28+M31+M33+M36+M38</f>
        <v>84</v>
      </c>
      <c r="N40" s="11">
        <f>+N22+N24+N26+N28+N31+N33+N36+N38</f>
        <v>19.5</v>
      </c>
    </row>
    <row r="41" spans="2:14" ht="13.5" thickBot="1">
      <c r="B41" s="71" t="s">
        <v>15</v>
      </c>
      <c r="C41" s="18">
        <f aca="true" t="shared" si="3" ref="C41:M41">SUM(C19+C40)</f>
        <v>31</v>
      </c>
      <c r="D41" s="18">
        <f t="shared" si="3"/>
        <v>1085</v>
      </c>
      <c r="E41" s="18">
        <f t="shared" si="3"/>
        <v>30</v>
      </c>
      <c r="F41" s="18">
        <f t="shared" si="3"/>
        <v>990</v>
      </c>
      <c r="G41" s="18">
        <f t="shared" si="3"/>
        <v>27.5</v>
      </c>
      <c r="H41" s="18">
        <f t="shared" si="3"/>
        <v>910</v>
      </c>
      <c r="I41" s="18">
        <f t="shared" si="3"/>
        <v>20.5</v>
      </c>
      <c r="J41" s="18">
        <f t="shared" si="3"/>
        <v>697</v>
      </c>
      <c r="K41" s="35">
        <f>+K19+K40</f>
        <v>3682</v>
      </c>
      <c r="L41" s="98">
        <f t="shared" si="3"/>
        <v>3733</v>
      </c>
      <c r="M41" s="35">
        <f t="shared" si="3"/>
        <v>186</v>
      </c>
      <c r="N41" s="90">
        <f>+N19+N40</f>
        <v>57.5</v>
      </c>
    </row>
    <row r="42" spans="2:11" ht="12.75">
      <c r="B42" s="20"/>
      <c r="C42" s="21"/>
      <c r="D42" s="22"/>
      <c r="E42" s="21"/>
      <c r="F42" s="22"/>
      <c r="G42" s="21"/>
      <c r="H42" s="22"/>
      <c r="I42" s="21"/>
      <c r="J42" s="22"/>
      <c r="K42" s="22"/>
    </row>
    <row r="43" spans="2:11" ht="13.5" thickBot="1">
      <c r="B43" s="1" t="s">
        <v>26</v>
      </c>
      <c r="D43" s="24"/>
      <c r="E43" s="4"/>
      <c r="F43" s="24"/>
      <c r="G43" s="4"/>
      <c r="H43" s="24"/>
      <c r="I43" s="4"/>
      <c r="J43" s="24"/>
      <c r="K43" s="4"/>
    </row>
    <row r="44" spans="2:11" ht="13.5" thickBot="1">
      <c r="B44" s="47" t="s">
        <v>16</v>
      </c>
      <c r="C44" s="72">
        <v>4</v>
      </c>
      <c r="D44" s="73">
        <f>C44*$D$62</f>
        <v>140</v>
      </c>
      <c r="E44" s="72">
        <v>1</v>
      </c>
      <c r="F44" s="73">
        <f>E44*$F$62</f>
        <v>33</v>
      </c>
      <c r="G44" s="72">
        <v>1</v>
      </c>
      <c r="H44" s="73">
        <f>G44*$H$62</f>
        <v>33</v>
      </c>
      <c r="I44" s="72">
        <v>8</v>
      </c>
      <c r="J44" s="73">
        <f>I44*$J$62</f>
        <v>272</v>
      </c>
      <c r="K44" s="74">
        <f>D44+F44+H44+J44</f>
        <v>478</v>
      </c>
    </row>
    <row r="45" spans="2:11" ht="12.75">
      <c r="B45" s="4"/>
      <c r="C45" s="31"/>
      <c r="D45" s="32"/>
      <c r="E45" s="31"/>
      <c r="F45" s="32"/>
      <c r="G45" s="31"/>
      <c r="H45" s="32"/>
      <c r="I45" s="31"/>
      <c r="J45" s="32"/>
      <c r="K45" s="32"/>
    </row>
    <row r="46" spans="2:11" ht="13.5" thickBot="1">
      <c r="B46" s="33" t="s">
        <v>17</v>
      </c>
      <c r="C46" s="34"/>
      <c r="D46" s="32"/>
      <c r="E46" s="34"/>
      <c r="F46" s="32"/>
      <c r="G46" s="34"/>
      <c r="H46" s="32"/>
      <c r="I46" s="48"/>
      <c r="J46" s="75"/>
      <c r="K46" s="48"/>
    </row>
    <row r="47" spans="2:13" ht="12.75">
      <c r="B47" s="39" t="s">
        <v>56</v>
      </c>
      <c r="C47" s="25"/>
      <c r="D47" s="13">
        <f>C47*$D$62</f>
        <v>0</v>
      </c>
      <c r="E47" s="25"/>
      <c r="F47" s="13">
        <f>E47*$F$62</f>
        <v>0</v>
      </c>
      <c r="G47" s="25"/>
      <c r="H47" s="13">
        <f>G47*$H$62</f>
        <v>0</v>
      </c>
      <c r="I47" s="12">
        <v>1</v>
      </c>
      <c r="J47" s="76">
        <v>34</v>
      </c>
      <c r="K47" s="64">
        <v>34</v>
      </c>
      <c r="L47" s="93"/>
      <c r="M47" s="14">
        <v>2</v>
      </c>
    </row>
    <row r="48" spans="2:13" ht="12.75">
      <c r="B48" s="9" t="s">
        <v>62</v>
      </c>
      <c r="C48" s="26"/>
      <c r="D48" s="16">
        <f>C48*$D$62</f>
        <v>0</v>
      </c>
      <c r="E48" s="26"/>
      <c r="F48" s="16"/>
      <c r="G48" s="26">
        <v>2</v>
      </c>
      <c r="H48" s="16">
        <f>G48*$H$62</f>
        <v>66</v>
      </c>
      <c r="I48" s="15">
        <v>3</v>
      </c>
      <c r="J48" s="16">
        <v>102</v>
      </c>
      <c r="K48" s="65">
        <f>+H48+J48</f>
        <v>168</v>
      </c>
      <c r="L48" s="94"/>
      <c r="M48" s="17">
        <v>8</v>
      </c>
    </row>
    <row r="49" spans="2:13" ht="12.75">
      <c r="B49" s="117" t="s">
        <v>63</v>
      </c>
      <c r="C49" s="26"/>
      <c r="D49" s="16"/>
      <c r="E49" s="26"/>
      <c r="F49" s="16"/>
      <c r="G49" s="118"/>
      <c r="H49" s="16"/>
      <c r="I49" s="121">
        <v>1</v>
      </c>
      <c r="J49" s="116">
        <v>34</v>
      </c>
      <c r="K49" s="123">
        <v>34</v>
      </c>
      <c r="L49" s="94"/>
      <c r="M49" s="17"/>
    </row>
    <row r="50" spans="2:13" ht="12.75">
      <c r="B50" s="9" t="s">
        <v>57</v>
      </c>
      <c r="C50" s="26"/>
      <c r="D50" s="16">
        <f>C50*$D$62</f>
        <v>0</v>
      </c>
      <c r="E50" s="26"/>
      <c r="F50" s="16">
        <f>(E50+E56)*$F$62</f>
        <v>0</v>
      </c>
      <c r="G50" s="26">
        <v>1</v>
      </c>
      <c r="H50" s="16">
        <f>G50*$H$62</f>
        <v>33</v>
      </c>
      <c r="I50" s="26">
        <v>3</v>
      </c>
      <c r="J50" s="16">
        <f>I50*$J$62</f>
        <v>102</v>
      </c>
      <c r="K50" s="65">
        <f>D50+F50+H50+J50</f>
        <v>135</v>
      </c>
      <c r="L50" s="94"/>
      <c r="M50" s="17">
        <v>6</v>
      </c>
    </row>
    <row r="51" spans="2:13" ht="12.75">
      <c r="B51" s="117" t="s">
        <v>61</v>
      </c>
      <c r="C51" s="26"/>
      <c r="D51" s="16"/>
      <c r="E51" s="26"/>
      <c r="F51" s="16"/>
      <c r="G51" s="118">
        <v>1</v>
      </c>
      <c r="H51" s="116">
        <v>33</v>
      </c>
      <c r="I51" s="30"/>
      <c r="J51" s="16"/>
      <c r="K51" s="123">
        <v>33</v>
      </c>
      <c r="L51" s="94"/>
      <c r="M51" s="17"/>
    </row>
    <row r="52" spans="2:13" ht="12.75">
      <c r="B52" s="8" t="s">
        <v>59</v>
      </c>
      <c r="C52" s="26"/>
      <c r="D52" s="16"/>
      <c r="E52" s="26"/>
      <c r="F52" s="16"/>
      <c r="G52" s="27"/>
      <c r="H52" s="28"/>
      <c r="I52" s="27">
        <v>1</v>
      </c>
      <c r="J52" s="28">
        <v>34</v>
      </c>
      <c r="K52" s="68">
        <v>34</v>
      </c>
      <c r="L52" s="94"/>
      <c r="M52" s="17"/>
    </row>
    <row r="53" spans="2:13" ht="12.75">
      <c r="B53" s="9" t="s">
        <v>79</v>
      </c>
      <c r="C53" s="26"/>
      <c r="D53" s="16"/>
      <c r="E53" s="26"/>
      <c r="F53" s="16"/>
      <c r="G53" s="26"/>
      <c r="H53" s="16"/>
      <c r="I53" s="26">
        <v>3</v>
      </c>
      <c r="J53" s="16">
        <f>I53*$J$62</f>
        <v>102</v>
      </c>
      <c r="K53" s="65">
        <f>D53+F53+H53+J53</f>
        <v>102</v>
      </c>
      <c r="L53" s="94"/>
      <c r="M53" s="17">
        <v>5</v>
      </c>
    </row>
    <row r="54" spans="2:13" ht="12.75">
      <c r="B54" s="8" t="s">
        <v>80</v>
      </c>
      <c r="C54" s="26"/>
      <c r="D54" s="16"/>
      <c r="E54" s="26"/>
      <c r="F54" s="16"/>
      <c r="G54" s="26"/>
      <c r="H54" s="16"/>
      <c r="I54" s="27">
        <v>1</v>
      </c>
      <c r="J54" s="28">
        <v>34</v>
      </c>
      <c r="K54" s="68">
        <v>34</v>
      </c>
      <c r="L54" s="94"/>
      <c r="M54" s="17"/>
    </row>
    <row r="55" spans="2:13" ht="12.75">
      <c r="B55" s="9" t="s">
        <v>41</v>
      </c>
      <c r="C55" s="26"/>
      <c r="D55" s="16"/>
      <c r="E55" s="26">
        <v>1</v>
      </c>
      <c r="F55" s="16">
        <v>33</v>
      </c>
      <c r="G55" s="26">
        <v>2</v>
      </c>
      <c r="H55" s="16">
        <v>66</v>
      </c>
      <c r="I55" s="26"/>
      <c r="J55" s="16">
        <f>I55*$J$62</f>
        <v>0</v>
      </c>
      <c r="K55" s="65">
        <v>99</v>
      </c>
      <c r="L55" s="94"/>
      <c r="M55" s="17">
        <v>4</v>
      </c>
    </row>
    <row r="56" spans="2:13" ht="12.75">
      <c r="B56" s="9" t="s">
        <v>58</v>
      </c>
      <c r="C56" s="26"/>
      <c r="D56" s="16">
        <f>C56*$D$62</f>
        <v>0</v>
      </c>
      <c r="E56" s="26"/>
      <c r="F56" s="16">
        <f>E56*$F$62</f>
        <v>0</v>
      </c>
      <c r="G56" s="26"/>
      <c r="H56" s="16">
        <f>G56*$H$62</f>
        <v>0</v>
      </c>
      <c r="I56" s="26">
        <v>2</v>
      </c>
      <c r="J56" s="16">
        <v>68</v>
      </c>
      <c r="K56" s="65">
        <f>D56+F56+H56+J56</f>
        <v>68</v>
      </c>
      <c r="L56" s="94"/>
      <c r="M56" s="17">
        <v>3</v>
      </c>
    </row>
    <row r="57" spans="2:14" s="3" customFormat="1" ht="12.75">
      <c r="B57" s="122" t="s">
        <v>60</v>
      </c>
      <c r="C57" s="99"/>
      <c r="D57" s="100"/>
      <c r="E57" s="101"/>
      <c r="F57" s="102"/>
      <c r="G57" s="99"/>
      <c r="H57" s="100"/>
      <c r="I57" s="99">
        <v>2</v>
      </c>
      <c r="J57" s="28">
        <v>68</v>
      </c>
      <c r="K57" s="105">
        <v>68</v>
      </c>
      <c r="L57" s="103"/>
      <c r="M57" s="104"/>
      <c r="N57" s="125"/>
    </row>
    <row r="58" spans="2:14" s="4" customFormat="1" ht="13.5" thickBot="1">
      <c r="B58" s="71" t="s">
        <v>18</v>
      </c>
      <c r="C58" s="18">
        <f>SUM(C47:C56)</f>
        <v>0</v>
      </c>
      <c r="D58" s="19">
        <f>SUM(D47:D56)</f>
        <v>0</v>
      </c>
      <c r="E58" s="18">
        <f>SUM(E47:E56)</f>
        <v>1</v>
      </c>
      <c r="F58" s="19">
        <f>SUM(F47:F56)</f>
        <v>33</v>
      </c>
      <c r="G58" s="18">
        <f>+G55+G50+G48</f>
        <v>5</v>
      </c>
      <c r="H58" s="19">
        <f>SUM(H47:H56)</f>
        <v>198</v>
      </c>
      <c r="I58" s="18">
        <f>+I47+I48+I50+I53+I56</f>
        <v>12</v>
      </c>
      <c r="J58" s="19">
        <f>+J47+J48+J50+J53+J56</f>
        <v>408</v>
      </c>
      <c r="K58" s="67">
        <f>+K47+K48+K50+K53+K55+K56</f>
        <v>606</v>
      </c>
      <c r="L58" s="95">
        <v>612</v>
      </c>
      <c r="M58" s="67">
        <v>28</v>
      </c>
      <c r="N58" s="23">
        <v>6</v>
      </c>
    </row>
    <row r="59" spans="2:14" s="4" customFormat="1" ht="13.5" thickBot="1">
      <c r="B59" s="77"/>
      <c r="C59" s="78"/>
      <c r="D59" s="79"/>
      <c r="E59" s="78"/>
      <c r="F59" s="79"/>
      <c r="G59" s="78"/>
      <c r="H59" s="79"/>
      <c r="I59" s="78"/>
      <c r="J59" s="79"/>
      <c r="K59" s="80"/>
      <c r="L59" s="23"/>
      <c r="M59" s="23"/>
      <c r="N59" s="23"/>
    </row>
    <row r="60" spans="2:15" s="4" customFormat="1" ht="13.5" thickBot="1">
      <c r="B60" s="81" t="s">
        <v>66</v>
      </c>
      <c r="C60" s="82">
        <f aca="true" t="shared" si="4" ref="C60:J60">SUM(C19+C40+C58)</f>
        <v>31</v>
      </c>
      <c r="D60" s="83">
        <f t="shared" si="4"/>
        <v>1085</v>
      </c>
      <c r="E60" s="84">
        <f t="shared" si="4"/>
        <v>31</v>
      </c>
      <c r="F60" s="83">
        <f t="shared" si="4"/>
        <v>1023</v>
      </c>
      <c r="G60" s="84">
        <f t="shared" si="4"/>
        <v>32.5</v>
      </c>
      <c r="H60" s="83">
        <f t="shared" si="4"/>
        <v>1108</v>
      </c>
      <c r="I60" s="84">
        <f t="shared" si="4"/>
        <v>32.5</v>
      </c>
      <c r="J60" s="83">
        <f t="shared" si="4"/>
        <v>1105</v>
      </c>
      <c r="K60" s="85">
        <f>D60+F60+H60+J60</f>
        <v>4321</v>
      </c>
      <c r="L60" s="23"/>
      <c r="M60" s="23"/>
      <c r="N60" s="150">
        <f>+N58+N41</f>
        <v>63.5</v>
      </c>
      <c r="O60" s="4" t="s">
        <v>75</v>
      </c>
    </row>
    <row r="61" spans="2:13" s="4" customFormat="1" ht="13.5" thickBot="1">
      <c r="B61" s="89"/>
      <c r="C61" s="90"/>
      <c r="D61" s="91"/>
      <c r="E61" s="90"/>
      <c r="F61" s="91"/>
      <c r="G61" s="90"/>
      <c r="H61" s="91"/>
      <c r="I61" s="90"/>
      <c r="J61" s="91"/>
      <c r="K61" s="91"/>
      <c r="L61" s="23"/>
      <c r="M61" s="23"/>
    </row>
    <row r="62" spans="2:11" ht="12.75">
      <c r="B62" s="39" t="s">
        <v>19</v>
      </c>
      <c r="C62" s="36"/>
      <c r="D62" s="36">
        <v>35</v>
      </c>
      <c r="E62" s="36"/>
      <c r="F62" s="36">
        <v>33</v>
      </c>
      <c r="G62" s="36"/>
      <c r="H62" s="36">
        <v>33</v>
      </c>
      <c r="I62" s="36"/>
      <c r="J62" s="36">
        <v>34</v>
      </c>
      <c r="K62" s="86">
        <f>D62+F62+H62+J62</f>
        <v>135</v>
      </c>
    </row>
    <row r="63" spans="2:11" ht="12.75">
      <c r="B63" s="9" t="s">
        <v>20</v>
      </c>
      <c r="C63" s="37"/>
      <c r="D63" s="37"/>
      <c r="E63" s="37"/>
      <c r="F63" s="37">
        <v>2</v>
      </c>
      <c r="G63" s="37"/>
      <c r="H63" s="37">
        <v>2</v>
      </c>
      <c r="I63" s="37"/>
      <c r="J63" s="37"/>
      <c r="K63" s="87">
        <f>D63+F63+H63+J63</f>
        <v>4</v>
      </c>
    </row>
    <row r="64" spans="2:11" ht="12.75">
      <c r="B64" s="9" t="s">
        <v>21</v>
      </c>
      <c r="C64" s="37"/>
      <c r="D64" s="37">
        <v>3</v>
      </c>
      <c r="E64" s="37"/>
      <c r="F64" s="37">
        <v>3</v>
      </c>
      <c r="G64" s="37"/>
      <c r="H64" s="37">
        <v>3</v>
      </c>
      <c r="I64" s="37"/>
      <c r="J64" s="37">
        <v>2</v>
      </c>
      <c r="K64" s="87">
        <f>D64+F64+H64+J64</f>
        <v>11</v>
      </c>
    </row>
    <row r="65" spans="2:13" s="1" customFormat="1" ht="13.5" thickBot="1">
      <c r="B65" s="71" t="s">
        <v>22</v>
      </c>
      <c r="C65" s="38"/>
      <c r="D65" s="38">
        <f>SUM(D62:D64)</f>
        <v>38</v>
      </c>
      <c r="E65" s="38"/>
      <c r="F65" s="38">
        <f>SUM(F62:F64)</f>
        <v>38</v>
      </c>
      <c r="G65" s="38"/>
      <c r="H65" s="38">
        <f>SUM(H62:H64)</f>
        <v>38</v>
      </c>
      <c r="I65" s="38"/>
      <c r="J65" s="38">
        <f>SUM(J62:J64)</f>
        <v>36</v>
      </c>
      <c r="K65" s="88">
        <f>D65+F65+H65+J65</f>
        <v>150</v>
      </c>
      <c r="L65" s="10"/>
      <c r="M65" s="10"/>
    </row>
    <row r="66" spans="2:13" ht="12.75">
      <c r="B66" s="133" t="s">
        <v>64</v>
      </c>
      <c r="C66" s="134"/>
      <c r="D66" s="134"/>
      <c r="E66" s="134"/>
      <c r="F66" s="134"/>
      <c r="G66" s="134"/>
      <c r="H66" s="134"/>
      <c r="I66" s="134"/>
      <c r="J66" s="134"/>
      <c r="K66" s="135">
        <f>+K25+K27+K29+K34+K49+K51</f>
        <v>398</v>
      </c>
      <c r="L66" s="136">
        <v>400</v>
      </c>
      <c r="M66" s="136"/>
    </row>
    <row r="67" spans="2:14" ht="12.75">
      <c r="B67" s="132" t="s">
        <v>65</v>
      </c>
      <c r="C67" s="130"/>
      <c r="D67" s="130"/>
      <c r="E67" s="130"/>
      <c r="F67" s="130"/>
      <c r="G67" s="130"/>
      <c r="H67" s="130"/>
      <c r="I67" s="130"/>
      <c r="J67" s="130"/>
      <c r="K67" s="138">
        <f>+K23+K30+K32+K35+K37+K39+K52+K54+K57</f>
        <v>478</v>
      </c>
      <c r="L67" s="139">
        <v>492</v>
      </c>
      <c r="M67" s="131">
        <v>21</v>
      </c>
      <c r="N67" s="2" t="s">
        <v>74</v>
      </c>
    </row>
    <row r="68" spans="2:13" ht="12.75">
      <c r="B68" s="126" t="s">
        <v>70</v>
      </c>
      <c r="K68" s="2">
        <v>152</v>
      </c>
      <c r="L68" s="11">
        <v>152</v>
      </c>
      <c r="M68" s="11">
        <v>8</v>
      </c>
    </row>
    <row r="69" spans="2:13" ht="12.75">
      <c r="B69" s="127" t="s">
        <v>71</v>
      </c>
      <c r="L69" s="11">
        <v>352</v>
      </c>
      <c r="M69" s="11">
        <v>14</v>
      </c>
    </row>
    <row r="70" spans="2:13" ht="12.75">
      <c r="B70" s="128" t="s">
        <v>72</v>
      </c>
      <c r="M70" s="11">
        <v>4</v>
      </c>
    </row>
    <row r="71" spans="2:13" ht="12.75">
      <c r="B71" s="2" t="s">
        <v>73</v>
      </c>
      <c r="M71" s="129">
        <f>+M70+M69+M68+M58+M41</f>
        <v>240</v>
      </c>
    </row>
    <row r="73" spans="3:11" ht="12.75">
      <c r="C73" s="154"/>
      <c r="K73" s="140"/>
    </row>
  </sheetData>
  <sheetProtection/>
  <mergeCells count="1">
    <mergeCell ref="B2:M2"/>
  </mergeCells>
  <printOptions/>
  <pageMargins left="0.2755905511811024" right="0.2362204724409449" top="0.2755905511811024" bottom="0.2362204724409449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šcnm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brezjak</dc:creator>
  <cp:keywords/>
  <dc:description/>
  <cp:lastModifiedBy>Damjana Gruden</cp:lastModifiedBy>
  <cp:lastPrinted>2019-08-24T10:06:10Z</cp:lastPrinted>
  <dcterms:created xsi:type="dcterms:W3CDTF">2009-06-08T08:40:54Z</dcterms:created>
  <dcterms:modified xsi:type="dcterms:W3CDTF">2020-12-02T09:53:58Z</dcterms:modified>
  <cp:category/>
  <cp:version/>
  <cp:contentType/>
  <cp:contentStatus/>
</cp:coreProperties>
</file>